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firstSheet="2" activeTab="5"/>
  </bookViews>
  <sheets>
    <sheet name="Foglio1" sheetId="1" state="hidden" r:id="rId1"/>
    <sheet name="Foglio3" sheetId="2" state="hidden" r:id="rId2"/>
    <sheet name="Menu" sheetId="3" r:id="rId3"/>
    <sheet name="Grafico_Giorni_Pagamento" sheetId="4" r:id="rId4"/>
    <sheet name="Grafico_giorni_medi_di_pagament" sheetId="5" r:id="rId5"/>
    <sheet name="Tabella" sheetId="6" r:id="rId6"/>
    <sheet name="Dati" sheetId="7" r:id="rId7"/>
    <sheet name="Utilita" sheetId="8" r:id="rId8"/>
  </sheets>
  <definedNames>
    <definedName name="_xlnm.Print_Area" localSheetId="2">'Menu'!$A$1:$AB$29</definedName>
    <definedName name="ElencoFatture" localSheetId="6">'Dati'!$A$1:$P$336</definedName>
    <definedName name="Fatture">'Dati'!$A$1:$X$336</definedName>
    <definedName name="Fatturenew">'Dati'!#REF!</definedName>
  </definedNames>
  <calcPr fullCalcOnLoad="1" fullPrecision="0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<sst xmlns="http://schemas.openxmlformats.org/spreadsheetml/2006/main" count="1323" uniqueCount="499">
  <si>
    <t>Fatture Totali</t>
  </si>
  <si>
    <t>Fatture pagate in 30 giorni</t>
  </si>
  <si>
    <t>numerogiorni</t>
  </si>
  <si>
    <t>Fatture pagate in 30-60 giorni</t>
  </si>
  <si>
    <t>Fatture pagate in 60-90 giorni</t>
  </si>
  <si>
    <t>Fatture pagate a oltre 90 giorni</t>
  </si>
  <si>
    <t>Conteggio di anno</t>
  </si>
  <si>
    <t>Totale</t>
  </si>
  <si>
    <t>Totale complessivo</t>
  </si>
  <si>
    <t>#VALORE!</t>
  </si>
  <si>
    <t>RIPARTIZIONE DEI GIORNI MEDI DI PAGAMENTO DELLE FATTURE</t>
  </si>
  <si>
    <t>pagato_totale</t>
  </si>
  <si>
    <t>S</t>
  </si>
  <si>
    <t>Fatture non completamente pagate</t>
  </si>
  <si>
    <t>N</t>
  </si>
  <si>
    <t>Riferimento D.l. 9/10/2002 n.231</t>
  </si>
  <si>
    <t>Differenza</t>
  </si>
  <si>
    <t>codice_siope</t>
  </si>
  <si>
    <t>Tutte le fatture pagate con certi codici siope</t>
  </si>
  <si>
    <t>Fatture pagate fino a 30 gg con certi codici siope</t>
  </si>
  <si>
    <t>Fatture pagate da 30 a 60 gg con certi codici siope</t>
  </si>
  <si>
    <t>Fatture pagate oltre 90 gg con certi codici siope</t>
  </si>
  <si>
    <t>Fatture non pagate</t>
  </si>
  <si>
    <t>Media totale dei giorni di pagamento
(da data documento a data pagamento)</t>
  </si>
  <si>
    <t>Media totale dei giorni di pagamento
(da data registrazione a data pagamento)</t>
  </si>
  <si>
    <t>dt_pag</t>
  </si>
  <si>
    <t>Data inizio</t>
  </si>
  <si>
    <t>Data Fine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</si>
  <si>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</si>
  <si>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</si>
  <si>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</si>
  <si>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</si>
  <si>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</si>
  <si>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</si>
  <si>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</si>
  <si>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</si>
  <si>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</si>
  <si>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</si>
  <si>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</si>
  <si>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</si>
  <si>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</si>
  <si>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</si>
  <si>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CALCOLO SUI TOTALI</t>
  </si>
  <si>
    <t>STATISTICHE MENSILI</t>
  </si>
  <si>
    <t>Media ponderata degli scostamenti tra giorni di pagamento e scadenza concordata</t>
  </si>
  <si>
    <t>calcolato secondo normativa 2015 (proporzione con importo fattura, con media degli scostamenti )</t>
  </si>
  <si>
    <t>relativo al primo trimestre 2017</t>
  </si>
  <si>
    <t>NOTA IMPORTANTE: Nella tabella Dati sono presenti anche fatture degli anni antecedenti al 2017, ma è il foglio Excel stesso che filtra solamente le fatture che, indipendentemente dall'anno, sono state PAGATE nel 2017.</t>
  </si>
  <si>
    <t>anno</t>
  </si>
  <si>
    <t>num_prot</t>
  </si>
  <si>
    <t>nominativo</t>
  </si>
  <si>
    <t>dt_doc_or</t>
  </si>
  <si>
    <t>nr_doc_or</t>
  </si>
  <si>
    <t>dt_reg</t>
  </si>
  <si>
    <t>imp_fat</t>
  </si>
  <si>
    <t>imp_pag</t>
  </si>
  <si>
    <t>imp_sco</t>
  </si>
  <si>
    <t>lim_gg_max</t>
  </si>
  <si>
    <t>lim_da_data</t>
  </si>
  <si>
    <t>lim_a_data</t>
  </si>
  <si>
    <t>lim_min_imp_fat</t>
  </si>
  <si>
    <t>imp_iva</t>
  </si>
  <si>
    <t>Acea Energia S.p.A.</t>
  </si>
  <si>
    <t>921580045532</t>
  </si>
  <si>
    <t>ACQUEDOTTO DEL FIORA SPA</t>
  </si>
  <si>
    <t>0150020150000001400</t>
  </si>
  <si>
    <t>0150020150000122100</t>
  </si>
  <si>
    <t>0150020150000627100</t>
  </si>
  <si>
    <t>0150020150000627500</t>
  </si>
  <si>
    <t>8016012000002284</t>
  </si>
  <si>
    <t>AMG Services s.a.s</t>
  </si>
  <si>
    <t>FATTPA 29_16</t>
  </si>
  <si>
    <t>ANCI TOSCANA</t>
  </si>
  <si>
    <t>602/PA</t>
  </si>
  <si>
    <t>ANCITEL SPA</t>
  </si>
  <si>
    <t>391</t>
  </si>
  <si>
    <t>ANDREANI TRIBUTI S.R.L.</t>
  </si>
  <si>
    <t>240/PA</t>
  </si>
  <si>
    <t>241/PA</t>
  </si>
  <si>
    <t>249/PA</t>
  </si>
  <si>
    <t>250/PA</t>
  </si>
  <si>
    <t>267/PA</t>
  </si>
  <si>
    <t>268/PA</t>
  </si>
  <si>
    <t>282/PA</t>
  </si>
  <si>
    <t>283/PA</t>
  </si>
  <si>
    <t>368/PA</t>
  </si>
  <si>
    <t>376/PA</t>
  </si>
  <si>
    <t>439/PA</t>
  </si>
  <si>
    <t>572/PA</t>
  </si>
  <si>
    <t>573/PA</t>
  </si>
  <si>
    <t>633/PA</t>
  </si>
  <si>
    <t>ANTARES SOC.COOPERATIVA</t>
  </si>
  <si>
    <t>117/01</t>
  </si>
  <si>
    <t>126/01</t>
  </si>
  <si>
    <t>129/01</t>
  </si>
  <si>
    <t>37/01</t>
  </si>
  <si>
    <t>49/01</t>
  </si>
  <si>
    <t>58/01</t>
  </si>
  <si>
    <t>718/01</t>
  </si>
  <si>
    <t>768/01</t>
  </si>
  <si>
    <t>84/01</t>
  </si>
  <si>
    <t>ANTARES SOCIETA COOPERATIVA</t>
  </si>
  <si>
    <t>767/01</t>
  </si>
  <si>
    <t>AR.SI COOP A R.L.</t>
  </si>
  <si>
    <t>36-17</t>
  </si>
  <si>
    <t>37-17</t>
  </si>
  <si>
    <t>38-17</t>
  </si>
  <si>
    <t>39-17</t>
  </si>
  <si>
    <t>FATTPA 17_17</t>
  </si>
  <si>
    <t>FATTPA 18_17</t>
  </si>
  <si>
    <t>FATTPA 19_17</t>
  </si>
  <si>
    <t>FATTPA 20_17</t>
  </si>
  <si>
    <t>ASSO COOP. COOPERATIVA CONSUMO</t>
  </si>
  <si>
    <t>1/PA</t>
  </si>
  <si>
    <t>AUTOMOBILE CLUB D'ITALIA</t>
  </si>
  <si>
    <t>0000028542</t>
  </si>
  <si>
    <t>0000030662</t>
  </si>
  <si>
    <t>AZ.AGR.COLSERENO DI PIERI G.</t>
  </si>
  <si>
    <t>1</t>
  </si>
  <si>
    <t>AZ.AGR.MONTECARBELLO DI SACCHI</t>
  </si>
  <si>
    <t>1/E</t>
  </si>
  <si>
    <t>AZ.AGR.TAFLAJ NURI</t>
  </si>
  <si>
    <t>5/1</t>
  </si>
  <si>
    <t xml:space="preserve">BARUSSO FORMAZIONE E CONSULENZA ENTI LOCALI DI QUEREL ANNA MARIA &amp; C. </t>
  </si>
  <si>
    <t>BENITO ARREDO URBANO</t>
  </si>
  <si>
    <t>FatPAM PA610000228</t>
  </si>
  <si>
    <t>BENOCCI SPA</t>
  </si>
  <si>
    <t>34</t>
  </si>
  <si>
    <t>99</t>
  </si>
  <si>
    <t>Berner S.p.A.</t>
  </si>
  <si>
    <t>1480520315</t>
  </si>
  <si>
    <t>1480530085</t>
  </si>
  <si>
    <t>2750510106</t>
  </si>
  <si>
    <t>BIANCANE S.C.</t>
  </si>
  <si>
    <t>14-16</t>
  </si>
  <si>
    <t>15-16</t>
  </si>
  <si>
    <t>BLU DI KUHN VIRGINIA</t>
  </si>
  <si>
    <t>26/02</t>
  </si>
  <si>
    <t>27/02</t>
  </si>
  <si>
    <t>BRAV SERVIZI S.R.L.</t>
  </si>
  <si>
    <t>2/E/17</t>
  </si>
  <si>
    <t>BRAV SRL</t>
  </si>
  <si>
    <t>40/E/16</t>
  </si>
  <si>
    <t>BROGI FRANCESCO</t>
  </si>
  <si>
    <t>3/pa</t>
  </si>
  <si>
    <t>CAMST Soc Coop a R.L.</t>
  </si>
  <si>
    <t>2000782927</t>
  </si>
  <si>
    <t>2000784619</t>
  </si>
  <si>
    <t>2000784620</t>
  </si>
  <si>
    <t>2000784621</t>
  </si>
  <si>
    <t>2000798107</t>
  </si>
  <si>
    <t>2000798969</t>
  </si>
  <si>
    <t>2000798970</t>
  </si>
  <si>
    <t>2000798971</t>
  </si>
  <si>
    <t>2000798972</t>
  </si>
  <si>
    <t>2000798973</t>
  </si>
  <si>
    <t>2000930453</t>
  </si>
  <si>
    <t>2000930454</t>
  </si>
  <si>
    <t>2000930887</t>
  </si>
  <si>
    <t>2000930888</t>
  </si>
  <si>
    <t>CAPPELLI ANTONIO</t>
  </si>
  <si>
    <t>1/pa</t>
  </si>
  <si>
    <t>carloni simone</t>
  </si>
  <si>
    <t>FATTPA 1_17</t>
  </si>
  <si>
    <t>Centria SRL Divisione GPL</t>
  </si>
  <si>
    <t>201600017069</t>
  </si>
  <si>
    <t>CEROFOLINI CESARE</t>
  </si>
  <si>
    <t>COFELY ITALIA SPA</t>
  </si>
  <si>
    <t>2200006975</t>
  </si>
  <si>
    <t>CONSORZIO AGRARIO SIENA SCARL</t>
  </si>
  <si>
    <t>178-2017028FD</t>
  </si>
  <si>
    <t>20-2017CASFD</t>
  </si>
  <si>
    <t>51-2016055FD</t>
  </si>
  <si>
    <t>CONSORZIO TERRE CABLATE</t>
  </si>
  <si>
    <t>24</t>
  </si>
  <si>
    <t>COOP SOC.OPUS LAETUS S.COOP</t>
  </si>
  <si>
    <t>157/PA</t>
  </si>
  <si>
    <t>27/PA</t>
  </si>
  <si>
    <t>28/PA</t>
  </si>
  <si>
    <t>COOP SOCIALE ARL LIBERAMENTE</t>
  </si>
  <si>
    <t>188-16</t>
  </si>
  <si>
    <t>190-16</t>
  </si>
  <si>
    <t>191-16</t>
  </si>
  <si>
    <t>CORPO VV.GIURATI SPA</t>
  </si>
  <si>
    <t>FP0032</t>
  </si>
  <si>
    <t>FP0044</t>
  </si>
  <si>
    <t>COST.EDIL DI MARTINI MARCO</t>
  </si>
  <si>
    <t>000004-2017-FE</t>
  </si>
  <si>
    <t>CP PETROL di Coppola e Picozzi S.n.c.</t>
  </si>
  <si>
    <t>17</t>
  </si>
  <si>
    <t>CTM S.R.L.</t>
  </si>
  <si>
    <t>5</t>
  </si>
  <si>
    <t>6</t>
  </si>
  <si>
    <t>DUE EMME DI MEGALLI LUCIA &amp; C.</t>
  </si>
  <si>
    <t>E.A.CO. 2000 SOC.COS.CO.</t>
  </si>
  <si>
    <t>3/E/2017</t>
  </si>
  <si>
    <t>E.S.M.A. Estintori Srl</t>
  </si>
  <si>
    <t>FATTPA 1_16</t>
  </si>
  <si>
    <t>E.S.TR.A. ENERGIE SRL</t>
  </si>
  <si>
    <t>161900392493</t>
  </si>
  <si>
    <t>161900562333</t>
  </si>
  <si>
    <t>161900562337</t>
  </si>
  <si>
    <t>161900808626</t>
  </si>
  <si>
    <t>161900808630</t>
  </si>
  <si>
    <t>161900980530</t>
  </si>
  <si>
    <t>161900980533</t>
  </si>
  <si>
    <t>161901039715</t>
  </si>
  <si>
    <t>161901039719</t>
  </si>
  <si>
    <t>161901056100</t>
  </si>
  <si>
    <t>161901214117</t>
  </si>
  <si>
    <t>171900037766</t>
  </si>
  <si>
    <t>171900037767</t>
  </si>
  <si>
    <t>171900037768</t>
  </si>
  <si>
    <t>171900037769</t>
  </si>
  <si>
    <t>171900037770</t>
  </si>
  <si>
    <t>171900210378</t>
  </si>
  <si>
    <t>171900210379</t>
  </si>
  <si>
    <t>171900210381</t>
  </si>
  <si>
    <t>171900210383</t>
  </si>
  <si>
    <t>171900210384</t>
  </si>
  <si>
    <t>171900210385</t>
  </si>
  <si>
    <t>171900210828</t>
  </si>
  <si>
    <t>171900212141</t>
  </si>
  <si>
    <t>171900212485</t>
  </si>
  <si>
    <t>171900320073</t>
  </si>
  <si>
    <t>171900320074</t>
  </si>
  <si>
    <t>171900320075</t>
  </si>
  <si>
    <t>171900320076</t>
  </si>
  <si>
    <t>171900320077</t>
  </si>
  <si>
    <t>171900320078</t>
  </si>
  <si>
    <t>171900320079</t>
  </si>
  <si>
    <t>171900320080</t>
  </si>
  <si>
    <t>171900320081</t>
  </si>
  <si>
    <t>171900320082</t>
  </si>
  <si>
    <t>171900320083</t>
  </si>
  <si>
    <t>171900617115</t>
  </si>
  <si>
    <t>171900617116</t>
  </si>
  <si>
    <t>171900617117</t>
  </si>
  <si>
    <t>171900617118</t>
  </si>
  <si>
    <t>171900617119</t>
  </si>
  <si>
    <t>171900617120</t>
  </si>
  <si>
    <t>171900617121</t>
  </si>
  <si>
    <t>171900617122</t>
  </si>
  <si>
    <t>171900617123</t>
  </si>
  <si>
    <t>171900617124</t>
  </si>
  <si>
    <t>171900617125</t>
  </si>
  <si>
    <t>171900617126</t>
  </si>
  <si>
    <t>ECO CERTIFICAZIONI S.P.A.</t>
  </si>
  <si>
    <t>39253</t>
  </si>
  <si>
    <t>EDILIZIA F.LLI DE ANGELIS S.R.L. DI MORENO DE ANGELIS</t>
  </si>
  <si>
    <t>EDISON ENERGIA S.P.A.</t>
  </si>
  <si>
    <t>2900081044</t>
  </si>
  <si>
    <t>2900081045</t>
  </si>
  <si>
    <t>ELECTRA COMMERCIALE S.p.A.</t>
  </si>
  <si>
    <t>0000628</t>
  </si>
  <si>
    <t>ELETTRO IMPIANTI SRL</t>
  </si>
  <si>
    <t>1700001/s</t>
  </si>
  <si>
    <t>1700003/S</t>
  </si>
  <si>
    <t>ENEL ENERGIA S.P.A.</t>
  </si>
  <si>
    <t>004800330541</t>
  </si>
  <si>
    <t>Equipe group srl</t>
  </si>
  <si>
    <t>ERREBIAN S.P.A.</t>
  </si>
  <si>
    <t>V2/513551</t>
  </si>
  <si>
    <t>ESSEPI INFORMATICA</t>
  </si>
  <si>
    <t>ETERNEDILE SPA</t>
  </si>
  <si>
    <t>V1-12642</t>
  </si>
  <si>
    <t>V1-15106</t>
  </si>
  <si>
    <t>V1-57391</t>
  </si>
  <si>
    <t>v1-60982</t>
  </si>
  <si>
    <t>V1-7276</t>
  </si>
  <si>
    <t>V1-9315</t>
  </si>
  <si>
    <t>ETRURIA P.A. SRL</t>
  </si>
  <si>
    <t>581/00000</t>
  </si>
  <si>
    <t>ETRURIA SERVIZI SRL</t>
  </si>
  <si>
    <t>49-17</t>
  </si>
  <si>
    <t>F.LLI MACHETTI SNC</t>
  </si>
  <si>
    <t>1/1</t>
  </si>
  <si>
    <t>10/1</t>
  </si>
  <si>
    <t>FAIV DI MODARI MARTA MARLISA</t>
  </si>
  <si>
    <t>18</t>
  </si>
  <si>
    <t>40</t>
  </si>
  <si>
    <t>53</t>
  </si>
  <si>
    <t>FERRAMENTA MONTALCINESE</t>
  </si>
  <si>
    <t>00001/03</t>
  </si>
  <si>
    <t>00013/03</t>
  </si>
  <si>
    <t>00014/03</t>
  </si>
  <si>
    <t>GALUPPO SRL</t>
  </si>
  <si>
    <t>6-2016-3</t>
  </si>
  <si>
    <t>GRAFICHE E.GASPARI SRL</t>
  </si>
  <si>
    <t>00463</t>
  </si>
  <si>
    <t>21518</t>
  </si>
  <si>
    <t>H.S. AMIATA SRL</t>
  </si>
  <si>
    <t>15</t>
  </si>
  <si>
    <t>23</t>
  </si>
  <si>
    <t>HERA COMM SRL</t>
  </si>
  <si>
    <t>411608253401</t>
  </si>
  <si>
    <t>411701228749</t>
  </si>
  <si>
    <t>411701572272</t>
  </si>
  <si>
    <t>411702006956</t>
  </si>
  <si>
    <t>ICHNOS ARCHEOLOGIA, AMBIENTE SOC.COOP A R.L.</t>
  </si>
  <si>
    <t>11PA</t>
  </si>
  <si>
    <t>IES-ITAL.ENERGIA E SERV.SPA</t>
  </si>
  <si>
    <t>VC375</t>
  </si>
  <si>
    <t>VC376</t>
  </si>
  <si>
    <t>VC377</t>
  </si>
  <si>
    <t>VC6811</t>
  </si>
  <si>
    <t>VC6812</t>
  </si>
  <si>
    <t>VC6813</t>
  </si>
  <si>
    <t>VC6814</t>
  </si>
  <si>
    <t>VC7362</t>
  </si>
  <si>
    <t>VC7363</t>
  </si>
  <si>
    <t>VC7364</t>
  </si>
  <si>
    <t>VC7365</t>
  </si>
  <si>
    <t>VC920</t>
  </si>
  <si>
    <t>VC921</t>
  </si>
  <si>
    <t>VC922</t>
  </si>
  <si>
    <t>VC923</t>
  </si>
  <si>
    <t>IMEP ELETTROFORNITURE SRL</t>
  </si>
  <si>
    <t>1300009626</t>
  </si>
  <si>
    <t>1300035261</t>
  </si>
  <si>
    <t>1300035262</t>
  </si>
  <si>
    <t>1300037461</t>
  </si>
  <si>
    <t>INGROROLL S.N.C.</t>
  </si>
  <si>
    <t>20/e/16</t>
  </si>
  <si>
    <t>INPUT SRL</t>
  </si>
  <si>
    <t>101</t>
  </si>
  <si>
    <t>INT.E.S.A. SPA</t>
  </si>
  <si>
    <t>1640/83</t>
  </si>
  <si>
    <t>ISOLA COOPERATIVA SOCIALE</t>
  </si>
  <si>
    <t>121/PA</t>
  </si>
  <si>
    <t>1279/PA</t>
  </si>
  <si>
    <t>196/PA</t>
  </si>
  <si>
    <t>96/PA</t>
  </si>
  <si>
    <t>IST.NAZ.PREVIDENZA SOCIALE- INPS SEDE SIENA</t>
  </si>
  <si>
    <t>20</t>
  </si>
  <si>
    <t>58</t>
  </si>
  <si>
    <t>KIBERNETES SRL</t>
  </si>
  <si>
    <t>0000057 / PAE</t>
  </si>
  <si>
    <t>L'IMMOBILIARE PROVINCIALE SRL</t>
  </si>
  <si>
    <t>L.I.F. DI GRAZIANO ARMINI</t>
  </si>
  <si>
    <t>01/02</t>
  </si>
  <si>
    <t>5/PA</t>
  </si>
  <si>
    <t>LINEA CITTA S.R.L.</t>
  </si>
  <si>
    <t>A-22</t>
  </si>
  <si>
    <t>LINEA UFFICIO SRL</t>
  </si>
  <si>
    <t>104/PA</t>
  </si>
  <si>
    <t>343/pa</t>
  </si>
  <si>
    <t>48/PA</t>
  </si>
  <si>
    <t>49/PA</t>
  </si>
  <si>
    <t>60/PA</t>
  </si>
  <si>
    <t>LIQUIGAS SPA</t>
  </si>
  <si>
    <t>45888000513</t>
  </si>
  <si>
    <t>LUSI GOMMA SRL</t>
  </si>
  <si>
    <t>FATTPA 23_16</t>
  </si>
  <si>
    <t>M.F.R. S.R.L.U.</t>
  </si>
  <si>
    <t>61/A16</t>
  </si>
  <si>
    <t>MAGGIOLI SPA</t>
  </si>
  <si>
    <t>0001103789</t>
  </si>
  <si>
    <t>0001105746</t>
  </si>
  <si>
    <t>0001106117</t>
  </si>
  <si>
    <t>0002105012</t>
  </si>
  <si>
    <t>0002106132</t>
  </si>
  <si>
    <t>0002106133</t>
  </si>
  <si>
    <t>0002107099</t>
  </si>
  <si>
    <t>0002108067</t>
  </si>
  <si>
    <t>0002108069</t>
  </si>
  <si>
    <t>0002108070</t>
  </si>
  <si>
    <t>0002108085</t>
  </si>
  <si>
    <t>0002108460</t>
  </si>
  <si>
    <t>0002108739</t>
  </si>
  <si>
    <t>0002109988</t>
  </si>
  <si>
    <t>0002112348</t>
  </si>
  <si>
    <t>0002112350</t>
  </si>
  <si>
    <t>0002112351</t>
  </si>
  <si>
    <t>0002145004</t>
  </si>
  <si>
    <t>0002146361</t>
  </si>
  <si>
    <t>0002146362</t>
  </si>
  <si>
    <t>0002150899</t>
  </si>
  <si>
    <t>0005953231</t>
  </si>
  <si>
    <t>1109390</t>
  </si>
  <si>
    <t>2105219</t>
  </si>
  <si>
    <t>2111534</t>
  </si>
  <si>
    <t>2111535</t>
  </si>
  <si>
    <t>2111908</t>
  </si>
  <si>
    <t>2113389</t>
  </si>
  <si>
    <t>5954662</t>
  </si>
  <si>
    <t>MAZZONI FRANCESCO</t>
  </si>
  <si>
    <t>1-2017-PA</t>
  </si>
  <si>
    <t>MF Ingrosso Spa a S.U.</t>
  </si>
  <si>
    <t>6217902149</t>
  </si>
  <si>
    <t>6217902159</t>
  </si>
  <si>
    <t>6217904159</t>
  </si>
  <si>
    <t>6217904160</t>
  </si>
  <si>
    <t>mori paolo</t>
  </si>
  <si>
    <t>NUOVA SMART DI BERTAGNI A. &amp; C</t>
  </si>
  <si>
    <t>00004</t>
  </si>
  <si>
    <t>OFFICINA EUROPA SRL</t>
  </si>
  <si>
    <t>102/PA</t>
  </si>
  <si>
    <t>103/PA</t>
  </si>
  <si>
    <t>ORA S.N.C.</t>
  </si>
  <si>
    <t>100/P</t>
  </si>
  <si>
    <t>101/P</t>
  </si>
  <si>
    <t>102/P</t>
  </si>
  <si>
    <t>103/P</t>
  </si>
  <si>
    <t>104/P</t>
  </si>
  <si>
    <t>105/P</t>
  </si>
  <si>
    <t>106/P</t>
  </si>
  <si>
    <t>107/P</t>
  </si>
  <si>
    <t>4/P</t>
  </si>
  <si>
    <t>5/P</t>
  </si>
  <si>
    <t>6/P</t>
  </si>
  <si>
    <t>7/P</t>
  </si>
  <si>
    <t>99/P</t>
  </si>
  <si>
    <t>PALANDRI E BELLI SRL</t>
  </si>
  <si>
    <t>110</t>
  </si>
  <si>
    <t>PIERANGIOLI GUIDO IMPR.EDILE</t>
  </si>
  <si>
    <t>1/3</t>
  </si>
  <si>
    <t>PRATIC.S SRL</t>
  </si>
  <si>
    <t>26//fepa</t>
  </si>
  <si>
    <t>49//FEPA</t>
  </si>
  <si>
    <t>50//FEPA</t>
  </si>
  <si>
    <t>67//FEPA</t>
  </si>
  <si>
    <t>PRO LOCO MONTALCINO</t>
  </si>
  <si>
    <t>3</t>
  </si>
  <si>
    <t>8</t>
  </si>
  <si>
    <t>89</t>
  </si>
  <si>
    <t>9</t>
  </si>
  <si>
    <t>PRO.DIGI SRL</t>
  </si>
  <si>
    <t>19/PA</t>
  </si>
  <si>
    <t>20/PA</t>
  </si>
  <si>
    <t>PROSPETTIVA PALCO SOCIETA' COOPERATIVA</t>
  </si>
  <si>
    <t>2/01</t>
  </si>
  <si>
    <t>RGM SERVIZI DI BARTOLOMMEI M.</t>
  </si>
  <si>
    <t>RIVAL srl</t>
  </si>
  <si>
    <t>11/fe</t>
  </si>
  <si>
    <t>15/fe</t>
  </si>
  <si>
    <t>ROSI FRANCESCA (ING. FRANCESCA ROSI)</t>
  </si>
  <si>
    <t>S.M.A.B.di MARZUCCHI A.&amp;C.SNC</t>
  </si>
  <si>
    <t>10/PR</t>
  </si>
  <si>
    <t>11/PR</t>
  </si>
  <si>
    <t>12/PR</t>
  </si>
  <si>
    <t>13/PR</t>
  </si>
  <si>
    <t>14/PR</t>
  </si>
  <si>
    <t>15/PR</t>
  </si>
  <si>
    <t>34/PB</t>
  </si>
  <si>
    <t>39/PB</t>
  </si>
  <si>
    <t xml:space="preserve">SAFETY GROUP SRL UNIPERSONALE </t>
  </si>
  <si>
    <t>002-2016 PA</t>
  </si>
  <si>
    <t>SCHEGGI ADRIANO</t>
  </si>
  <si>
    <t>12/PA</t>
  </si>
  <si>
    <t>SECUR CONTROL GIANNINI SRL</t>
  </si>
  <si>
    <t>3A/2017</t>
  </si>
  <si>
    <t>SEI -SERVIZI ECOLOGICI INTEGRATI TOSCANA SRL</t>
  </si>
  <si>
    <t>000104</t>
  </si>
  <si>
    <t>000219</t>
  </si>
  <si>
    <t>000256</t>
  </si>
  <si>
    <t>371</t>
  </si>
  <si>
    <t>SISAS SRL</t>
  </si>
  <si>
    <t>225/PA</t>
  </si>
  <si>
    <t>229/PA</t>
  </si>
  <si>
    <t>59/PA</t>
  </si>
  <si>
    <t>SPEED COLOR DI SANI FAUSTO</t>
  </si>
  <si>
    <t>01</t>
  </si>
  <si>
    <t>02</t>
  </si>
  <si>
    <t>STUDIO GEONET</t>
  </si>
  <si>
    <t>studio sigaudo srl</t>
  </si>
  <si>
    <t>85.2017</t>
  </si>
  <si>
    <t>T.E.S. SPA</t>
  </si>
  <si>
    <t>192PA</t>
  </si>
  <si>
    <t>T.E.S.I. S.R.L.</t>
  </si>
  <si>
    <t>16/10</t>
  </si>
  <si>
    <t>TECNOLOGIE SRL     .</t>
  </si>
  <si>
    <t>P-39</t>
  </si>
  <si>
    <t>P-40</t>
  </si>
  <si>
    <t>P-47</t>
  </si>
  <si>
    <t>P-48</t>
  </si>
  <si>
    <t>TELECOM ITALIA  SPA</t>
  </si>
  <si>
    <t>7X05051693</t>
  </si>
  <si>
    <t>TELENET TELEFONIA E NETWORKING</t>
  </si>
  <si>
    <t>TERMOIDRAULICA FRANCINI SRL</t>
  </si>
  <si>
    <t>1-17</t>
  </si>
  <si>
    <t>4-17</t>
  </si>
  <si>
    <t>FATTPA 2_17</t>
  </si>
  <si>
    <t>FATTPA 24_16</t>
  </si>
  <si>
    <t>FATTPA 3_17</t>
  </si>
  <si>
    <t>TERRE DI SIENA LAB SRL</t>
  </si>
  <si>
    <t>28-2017</t>
  </si>
  <si>
    <t>TIP.LA STELLA DI MACHETTI R&amp;F</t>
  </si>
  <si>
    <t>00008</t>
  </si>
  <si>
    <t>VIVAI MOSCATELLI VALTER S.S.A.</t>
  </si>
  <si>
    <t>ZEP ITALIA SRL</t>
  </si>
  <si>
    <t>374/D</t>
  </si>
  <si>
    <t>da_pagare</t>
  </si>
  <si>
    <t>numerogiorni_datadoc</t>
  </si>
  <si>
    <t>Importo_X_giorni</t>
  </si>
  <si>
    <t>Importo_X_GiorniDataDoc</t>
  </si>
  <si>
    <t>DifferenzaGiorniDallaScadenza</t>
  </si>
  <si>
    <t>Importo_X_Giorni_Oltre_Scadenza</t>
  </si>
  <si>
    <t>C:\Users\volpi\Desktop\TEMPI PAGAMENTO\2017\Fatture_2016.csv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</si>
</sst>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&quot;€&quot;\ #,##0.00"/>
    <numFmt numFmtId="174" formatCode="[$-410]dddd\ d\ mmmm\ yyyy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 Black"/>
      <family val="2"/>
    </font>
    <font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4" fontId="5" fillId="34" borderId="0" xfId="0" applyNumberFormat="1" applyFont="1" applyFill="1" applyBorder="1" applyAlignment="1">
      <alignment horizontal="left" indent="11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ill="1" applyBorder="1" applyAlignment="1">
      <alignment vertical="top" wrapText="1"/>
    </xf>
    <xf numFmtId="0" fontId="0" fillId="36" borderId="32" xfId="0" applyFill="1" applyBorder="1" applyAlignment="1">
      <alignment wrapText="1"/>
    </xf>
    <xf numFmtId="0" fontId="0" fillId="37" borderId="32" xfId="0" applyFill="1" applyBorder="1" applyAlignment="1">
      <alignment/>
    </xf>
    <xf numFmtId="4" fontId="0" fillId="38" borderId="32" xfId="0" applyNumberFormat="1" applyFill="1" applyBorder="1" applyAlignment="1">
      <alignment/>
    </xf>
    <xf numFmtId="0" fontId="0" fillId="39" borderId="32" xfId="0" applyFill="1" applyBorder="1" applyAlignment="1">
      <alignment wrapText="1"/>
    </xf>
    <xf numFmtId="0" fontId="6" fillId="0" borderId="32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0" fillId="36" borderId="32" xfId="0" applyFill="1" applyBorder="1" applyAlignment="1">
      <alignment vertical="top" wrapText="1"/>
    </xf>
    <xf numFmtId="0" fontId="0" fillId="39" borderId="32" xfId="0" applyFill="1" applyBorder="1" applyAlignment="1">
      <alignment vertical="top" wrapText="1"/>
    </xf>
    <xf numFmtId="4" fontId="6" fillId="0" borderId="3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40" borderId="32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4" fontId="0" fillId="4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0" fillId="34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5" applyFont="1" applyAlignment="1">
      <alignment/>
    </xf>
    <xf numFmtId="3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0" fontId="9" fillId="34" borderId="33" xfId="0" applyFont="1" applyFill="1" applyBorder="1" applyAlignment="1">
      <alignment horizontal="left" vertical="top" wrapText="1"/>
    </xf>
    <xf numFmtId="0" fontId="9" fillId="34" borderId="34" xfId="0" applyFont="1" applyFill="1" applyBorder="1" applyAlignment="1">
      <alignment horizontal="left" vertical="top" wrapText="1"/>
    </xf>
    <xf numFmtId="0" fontId="9" fillId="34" borderId="35" xfId="0" applyFont="1" applyFill="1" applyBorder="1" applyAlignment="1">
      <alignment horizontal="left" vertical="top" wrapText="1"/>
    </xf>
    <xf numFmtId="0" fontId="9" fillId="34" borderId="36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9" fillId="34" borderId="37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Ripartizione delle fatture pagate per giorni di pagamento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8612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v>Numero di fatture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Tabella!$B$5:$F$5</c:f>
              <c:strCache>
                <c:ptCount val="5"/>
                <c:pt idx="0">
                  <c:v>Fatture Totali</c:v>
                </c:pt>
                <c:pt idx="1">
                  <c:v>Fatture pagate in 30 giorni</c:v>
                </c:pt>
                <c:pt idx="2">
                  <c:v>Fatture pagate in 30-60 giorni</c:v>
                </c:pt>
                <c:pt idx="3">
                  <c:v>Fatture pagate in 60-90 giorni</c:v>
                </c:pt>
                <c:pt idx="4">
                  <c:v>Fatture pagate a oltre 90 giorni</c:v>
                </c:pt>
              </c:strCache>
            </c:strRef>
          </c:cat>
          <c:val>
            <c:numRef>
              <c:f>Tabella!$B$6:$F$6</c:f>
              <c:numCache>
                <c:ptCount val="5"/>
                <c:pt idx="0">
                  <c:v>141</c:v>
                </c:pt>
                <c:pt idx="1">
                  <c:v>51</c:v>
                </c:pt>
                <c:pt idx="2">
                  <c:v>63</c:v>
                </c:pt>
                <c:pt idx="3">
                  <c:v>25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3765874"/>
        <c:axId val="33892867"/>
      </c:bar3DChart>
      <c:catAx>
        <c:axId val="3765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92867"/>
        <c:crosses val="autoZero"/>
        <c:auto val="1"/>
        <c:lblOffset val="100"/>
        <c:tickLblSkip val="1"/>
        <c:noMultiLvlLbl val="0"/>
      </c:catAx>
      <c:valAx>
        <c:axId val="33892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Fatture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7658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5235"/>
          <c:w val="0.12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di giorni medi per il pagamento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5"/>
          <c:w val="0.813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Giorni Medi di Pagamento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Tabella!$C$10:$G$10</c:f>
              <c:strCache>
                <c:ptCount val="5"/>
                <c:pt idx="0">
                  <c:v>Numero giorni medi di pagamento per Fatture pagate in 30 giorni</c:v>
                </c:pt>
                <c:pt idx="1">
                  <c:v>Numero giorni medi di pagamento per Fatture pagate in 30-60 giorni</c:v>
                </c:pt>
                <c:pt idx="2">
                  <c:v>Numero giorni medi di pagamento per Fatture pagate in 60-90 giorni</c:v>
                </c:pt>
                <c:pt idx="3">
                  <c:v>Numero giorni medi di pagamento per Fatture pagate a oltre 90 giorni</c:v>
                </c:pt>
                <c:pt idx="4">
                  <c:v>Media totale dei giorni di pagamento
(da data registrazione a data pagamento)</c:v>
                </c:pt>
              </c:strCache>
            </c:strRef>
          </c:cat>
          <c:val>
            <c:numRef>
              <c:f>Tabella!$C$11:$G$11</c:f>
              <c:numCache>
                <c:ptCount val="5"/>
                <c:pt idx="0">
                  <c:v>17.14</c:v>
                </c:pt>
                <c:pt idx="1">
                  <c:v>43.48</c:v>
                </c:pt>
                <c:pt idx="2">
                  <c:v>75.72</c:v>
                </c:pt>
                <c:pt idx="3">
                  <c:v>118.02</c:v>
                </c:pt>
                <c:pt idx="4">
                  <c:v>30.8</c:v>
                </c:pt>
              </c:numCache>
            </c:numRef>
          </c:val>
          <c:shape val="box"/>
        </c:ser>
        <c:shape val="box"/>
        <c:axId val="36600348"/>
        <c:axId val="60967677"/>
      </c:bar3DChart>
      <c:catAx>
        <c:axId val="366003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67677"/>
        <c:crosses val="autoZero"/>
        <c:auto val="1"/>
        <c:lblOffset val="100"/>
        <c:tickLblSkip val="1"/>
        <c:noMultiLvlLbl val="0"/>
      </c:catAx>
      <c:valAx>
        <c:axId val="6096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03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5265"/>
          <c:w val="0.161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7</xdr:col>
      <xdr:colOff>247650</xdr:colOff>
      <xdr:row>9</xdr:row>
      <xdr:rowOff>76200</xdr:rowOff>
    </xdr:to>
    <xdr:pic>
      <xdr:nvPicPr>
        <xdr:cNvPr id="1" name="Picture 5" descr="logo_kibernetes_pant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00100"/>
          <a:ext cx="2095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P1:AV8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SemiMixedTypes="0" containsString="0" containsMixedTypes="0" containsNumber="1"/>
    </cacheField>
    <cacheField name="imp-sco">
      <sharedItems containsSemiMixedTypes="0" containsString="0" containsMixedTypes="0" containsNumber="1" count="7">
        <n v="0"/>
        <n v="60"/>
        <n v="0.01"/>
        <n v="1409.47"/>
        <n v="40"/>
        <n v="5.82"/>
        <n v="35.52"/>
      </sharedItems>
    </cacheField>
    <cacheField name="dt-pag">
      <sharedItems containsSemiMixedTypes="0" containsNonDate="0" containsDate="1" containsString="0" containsMixedTypes="0" count="30">
        <d v="2009-01-15T00:00:00.000"/>
        <d v="2009-04-08T00:00:00.000"/>
        <d v="2009-02-19T00:00:00.000"/>
        <d v="2009-02-03T00:00:00.000"/>
        <d v="2009-03-18T00:00:00.000"/>
        <d v="2009-03-10T00:00:00.000"/>
        <n v="0"/>
        <d v="2009-06-11T00:00:00.000"/>
        <d v="2009-04-02T00:00:00.000"/>
        <d v="2009-04-21T00:00:00.000"/>
        <d v="2009-05-18T00:00:00.000"/>
        <d v="2009-05-07T00:00:00.000"/>
        <d v="2009-07-29T00:00:00.000"/>
        <d v="2009-06-16T00:00:00.000"/>
        <d v="2009-06-03T00:00:00.000"/>
        <d v="2009-09-02T00:00:00.000"/>
        <d v="2009-07-08T00:00:00.000"/>
        <d v="2009-07-20T00:00:00.000"/>
        <d v="2009-10-09T00:00:00.000"/>
        <d v="2009-07-31T00:00:00.000"/>
        <d v="2009-09-15T00:00:00.000"/>
        <d v="2009-08-24T00:00:00.000"/>
        <d v="2009-12-03T00:00:00.000"/>
        <d v="2009-10-19T00:00:00.000"/>
        <d v="2009-11-13T00:00:00.000"/>
        <d v="2009-12-04T00:00:00.000"/>
        <d v="2009-11-06T00:00:00.000"/>
        <d v="2009-12-11T00:00:00.000"/>
        <d v="2009-12-30T00:00:00.000"/>
        <d v="2009-12-31T00:00:00.000"/>
      </sharedItems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75">
        <n v="13"/>
        <n v="91"/>
        <n v="43"/>
        <n v="8"/>
        <n v="42"/>
        <n v="7"/>
        <n v="6"/>
        <n v="3"/>
        <n v="22"/>
        <n v="2"/>
        <n v="1"/>
        <n v="0"/>
        <n v="34"/>
        <n v="31"/>
        <n v="28"/>
        <n v="12"/>
        <n v="24"/>
        <n v="51"/>
        <n v="21"/>
        <n v="20"/>
        <n v="16"/>
        <n v="15"/>
        <n v="14"/>
        <n v="10"/>
        <n v="9"/>
        <n v="-39861"/>
        <n v="23"/>
        <n v="105"/>
        <n v="9999"/>
        <n v="4"/>
        <n v="30"/>
        <n v="41"/>
        <n v="68"/>
        <n v="17"/>
        <n v="78"/>
        <n v="117"/>
        <n v="5"/>
        <n v="64"/>
        <n v="40"/>
        <n v="39"/>
        <n v="63"/>
        <n v="58"/>
        <n v="56"/>
        <n v="32"/>
        <n v="26"/>
        <n v="50"/>
        <n v="93"/>
        <n v="44"/>
        <n v="36"/>
        <n v="18"/>
        <n v="-39937"/>
        <n v="27"/>
        <n v="11"/>
        <n v="82"/>
        <n v="112"/>
        <n v="29"/>
        <n v="70"/>
        <n v="25"/>
        <n v="19"/>
        <n v="61"/>
        <n v="45"/>
        <n v="47"/>
        <n v="33"/>
        <n v="107"/>
        <n v="-48"/>
        <n v="60"/>
        <n v="54"/>
        <n v="37"/>
        <n v="35"/>
        <n v="-40037"/>
        <n v="-40039"/>
        <n v="101"/>
        <n v="48"/>
        <n v="-26"/>
        <n v="-4017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P1:AV38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MixedTypes="1" containsNumber="1"/>
    </cacheField>
    <cacheField name="imp-sco">
      <sharedItems containsSemiMixedTypes="0" containsString="0" containsMixedTypes="0" containsNumber="1" count="9">
        <n v="0"/>
        <n v="176"/>
        <n v="171.7"/>
        <n v="6"/>
        <n v="200"/>
        <n v="80"/>
        <n v="21.6"/>
        <n v="54.08"/>
        <n v="300"/>
      </sharedItems>
    </cacheField>
    <cacheField name="dt-pag">
      <sharedItems containsSemiMixedTypes="0" containsNonDate="0" containsDate="1" containsString="0" containsMixedTypes="0"/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131">
        <n v="-39815"/>
        <n v="24"/>
        <n v="-45"/>
        <n v="21"/>
        <n v="31"/>
        <n v="19"/>
        <n v="29"/>
        <n v="-317"/>
        <n v="-305"/>
        <n v="16"/>
        <n v="28"/>
        <n v="22"/>
        <n v="23"/>
        <n v="-158"/>
        <n v="6"/>
        <n v="44"/>
        <n v="25"/>
        <n v="42"/>
        <n v="41"/>
        <n v="40"/>
        <n v="36"/>
        <n v="17"/>
        <n v="34"/>
        <n v="14"/>
        <n v="11"/>
        <n v="-59"/>
        <n v="-14"/>
        <n v="49"/>
        <n v="50"/>
        <n v="84"/>
        <n v="26"/>
        <n v="80"/>
        <n v="90"/>
        <n v="-39855"/>
        <n v="37"/>
        <n v="13"/>
        <n v="10"/>
        <n v="71"/>
        <n v="-7"/>
        <n v="5"/>
        <n v="15"/>
        <n v="8"/>
        <n v="7"/>
        <e v="#VALUE!"/>
        <n v="68"/>
        <n v="67"/>
        <n v="18"/>
        <n v="-39878"/>
        <n v="70"/>
        <n v="-8"/>
        <n v="61"/>
        <n v="59"/>
        <n v="-24"/>
        <n v="0"/>
        <n v="63"/>
        <n v="33"/>
        <n v="100"/>
        <n v="95"/>
        <n v="-23"/>
        <n v="-289"/>
        <n v="-280"/>
        <n v="2"/>
        <n v="47"/>
        <n v="45"/>
        <n v="52"/>
        <n v="-29"/>
        <n v="-11"/>
        <n v="39"/>
        <n v="3"/>
        <n v="35"/>
        <n v="32"/>
        <n v="27"/>
        <n v="-39913"/>
        <n v="12"/>
        <n v="58"/>
        <n v="-22"/>
        <n v="-42"/>
        <n v="142"/>
        <n v="56"/>
        <n v="-354"/>
        <n v="-39940"/>
        <n v="-39893"/>
        <n v="38"/>
        <n v="96"/>
        <n v="30"/>
        <n v="93"/>
        <n v="88"/>
        <n v="-72"/>
        <n v="81"/>
        <n v="-189"/>
        <n v="-205"/>
        <n v="-39969"/>
        <n v="51"/>
        <n v="53"/>
        <n v="-9"/>
        <n v="-5"/>
        <n v="4"/>
        <n v="9"/>
        <n v="1"/>
        <n v="55"/>
        <n v="-108"/>
        <n v="-94"/>
        <n v="-33"/>
        <n v="-57"/>
        <n v="-39997"/>
        <n v="20"/>
        <n v="-39"/>
        <n v="46"/>
        <n v="-39920"/>
        <n v="-39947"/>
        <n v="-39973"/>
        <n v="-40001"/>
        <n v="72"/>
        <n v="54"/>
        <n v="-40036"/>
        <n v="77"/>
        <n v="48"/>
        <n v="-40059"/>
        <n v="43"/>
        <n v="57"/>
        <n v="-40092"/>
        <n v="-40024"/>
        <n v="-40053"/>
        <n v="-40049"/>
        <n v="-40086"/>
        <n v="-40121"/>
        <n v="-40150"/>
        <n v="-30"/>
        <n v="-20"/>
        <n v="232"/>
        <n v="-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80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76">
        <item x="74"/>
        <item x="70"/>
        <item x="69"/>
        <item x="50"/>
        <item x="25"/>
        <item x="64"/>
        <item x="73"/>
        <item x="11"/>
        <item x="10"/>
        <item x="9"/>
        <item x="7"/>
        <item x="29"/>
        <item x="36"/>
        <item x="6"/>
        <item x="5"/>
        <item x="3"/>
        <item x="24"/>
        <item x="23"/>
        <item x="52"/>
        <item x="15"/>
        <item x="0"/>
        <item x="22"/>
        <item x="21"/>
        <item x="20"/>
        <item x="33"/>
        <item x="49"/>
        <item x="58"/>
        <item x="19"/>
        <item x="18"/>
        <item x="8"/>
        <item x="26"/>
        <item x="16"/>
        <item x="57"/>
        <item x="44"/>
        <item x="51"/>
        <item x="14"/>
        <item x="55"/>
        <item x="30"/>
        <item x="13"/>
        <item x="43"/>
        <item x="62"/>
        <item x="12"/>
        <item x="68"/>
        <item x="48"/>
        <item x="67"/>
        <item x="39"/>
        <item x="38"/>
        <item x="31"/>
        <item x="4"/>
        <item x="2"/>
        <item x="47"/>
        <item x="60"/>
        <item x="61"/>
        <item x="72"/>
        <item x="45"/>
        <item x="17"/>
        <item x="66"/>
        <item x="42"/>
        <item x="41"/>
        <item x="65"/>
        <item x="59"/>
        <item x="40"/>
        <item x="37"/>
        <item x="32"/>
        <item x="56"/>
        <item x="34"/>
        <item x="53"/>
        <item x="1"/>
        <item x="46"/>
        <item x="71"/>
        <item x="27"/>
        <item x="63"/>
        <item x="54"/>
        <item x="35"/>
        <item x="28"/>
        <item t="default"/>
      </items>
    </pivotField>
  </pivotFields>
  <rowFields count="1">
    <field x="14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36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132">
        <item x="126"/>
        <item x="125"/>
        <item x="120"/>
        <item x="124"/>
        <item x="117"/>
        <item x="122"/>
        <item x="123"/>
        <item x="114"/>
        <item x="121"/>
        <item x="111"/>
        <item x="104"/>
        <item x="110"/>
        <item x="91"/>
        <item x="109"/>
        <item x="80"/>
        <item x="108"/>
        <item x="72"/>
        <item x="81"/>
        <item x="47"/>
        <item x="33"/>
        <item x="0"/>
        <item x="79"/>
        <item x="7"/>
        <item x="8"/>
        <item x="59"/>
        <item x="60"/>
        <item x="90"/>
        <item x="89"/>
        <item x="13"/>
        <item x="100"/>
        <item x="101"/>
        <item x="87"/>
        <item x="25"/>
        <item x="103"/>
        <item x="2"/>
        <item x="76"/>
        <item x="106"/>
        <item x="130"/>
        <item x="102"/>
        <item x="127"/>
        <item x="65"/>
        <item x="52"/>
        <item x="58"/>
        <item x="75"/>
        <item x="128"/>
        <item x="26"/>
        <item x="66"/>
        <item x="94"/>
        <item x="49"/>
        <item x="38"/>
        <item x="95"/>
        <item x="53"/>
        <item x="98"/>
        <item x="61"/>
        <item x="68"/>
        <item x="96"/>
        <item x="39"/>
        <item x="14"/>
        <item x="42"/>
        <item x="41"/>
        <item x="97"/>
        <item x="36"/>
        <item x="24"/>
        <item x="73"/>
        <item x="35"/>
        <item x="23"/>
        <item x="40"/>
        <item x="9"/>
        <item x="21"/>
        <item x="46"/>
        <item x="5"/>
        <item x="105"/>
        <item x="3"/>
        <item x="11"/>
        <item x="12"/>
        <item x="1"/>
        <item x="16"/>
        <item x="30"/>
        <item x="71"/>
        <item x="10"/>
        <item x="6"/>
        <item x="84"/>
        <item x="4"/>
        <item x="70"/>
        <item x="55"/>
        <item x="22"/>
        <item x="69"/>
        <item x="20"/>
        <item x="34"/>
        <item x="82"/>
        <item x="67"/>
        <item x="19"/>
        <item x="18"/>
        <item x="17"/>
        <item x="118"/>
        <item x="15"/>
        <item x="63"/>
        <item x="107"/>
        <item x="62"/>
        <item x="116"/>
        <item x="27"/>
        <item x="28"/>
        <item x="92"/>
        <item x="64"/>
        <item x="93"/>
        <item x="113"/>
        <item x="99"/>
        <item x="78"/>
        <item x="119"/>
        <item x="74"/>
        <item x="51"/>
        <item x="50"/>
        <item x="54"/>
        <item x="45"/>
        <item x="44"/>
        <item x="48"/>
        <item x="37"/>
        <item x="112"/>
        <item x="115"/>
        <item x="31"/>
        <item x="88"/>
        <item x="29"/>
        <item x="86"/>
        <item x="32"/>
        <item x="85"/>
        <item x="57"/>
        <item x="83"/>
        <item x="56"/>
        <item x="77"/>
        <item x="129"/>
        <item x="43"/>
        <item t="default"/>
      </items>
    </pivotField>
  </pivotFields>
  <rowFields count="1">
    <field x="14"/>
  </rowFields>
  <row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3:B80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6</v>
      </c>
      <c r="B3" s="6"/>
    </row>
    <row r="4" spans="1:2" ht="12.75">
      <c r="A4" s="5" t="s">
        <v>2</v>
      </c>
      <c r="B4" s="6" t="s">
        <v>7</v>
      </c>
    </row>
    <row r="5" spans="1:2" ht="12.75">
      <c r="A5" s="7">
        <v>-40178</v>
      </c>
      <c r="B5" s="8">
        <v>4</v>
      </c>
    </row>
    <row r="6" spans="1:2" ht="12.75">
      <c r="A6" s="9">
        <v>-40039</v>
      </c>
      <c r="B6" s="10">
        <v>2</v>
      </c>
    </row>
    <row r="7" spans="1:2" ht="12.75">
      <c r="A7" s="9">
        <v>-40037</v>
      </c>
      <c r="B7" s="10">
        <v>1</v>
      </c>
    </row>
    <row r="8" spans="1:2" ht="12.75">
      <c r="A8" s="9">
        <v>-39937</v>
      </c>
      <c r="B8" s="10">
        <v>1</v>
      </c>
    </row>
    <row r="9" spans="1:2" ht="12.75">
      <c r="A9" s="9">
        <v>-39861</v>
      </c>
      <c r="B9" s="10">
        <v>1</v>
      </c>
    </row>
    <row r="10" spans="1:2" ht="12.75">
      <c r="A10" s="9">
        <v>-48</v>
      </c>
      <c r="B10" s="10">
        <v>1</v>
      </c>
    </row>
    <row r="11" spans="1:2" ht="12.75">
      <c r="A11" s="9">
        <v>-26</v>
      </c>
      <c r="B11" s="10">
        <v>1</v>
      </c>
    </row>
    <row r="12" spans="1:2" ht="12.75">
      <c r="A12" s="9">
        <v>0</v>
      </c>
      <c r="B12" s="10">
        <v>8</v>
      </c>
    </row>
    <row r="13" spans="1:2" ht="12.75">
      <c r="A13" s="9">
        <v>1</v>
      </c>
      <c r="B13" s="10">
        <v>14</v>
      </c>
    </row>
    <row r="14" spans="1:2" ht="12.75">
      <c r="A14" s="9">
        <v>2</v>
      </c>
      <c r="B14" s="10">
        <v>33</v>
      </c>
    </row>
    <row r="15" spans="1:2" ht="12.75">
      <c r="A15" s="9">
        <v>3</v>
      </c>
      <c r="B15" s="10">
        <v>8</v>
      </c>
    </row>
    <row r="16" spans="1:2" ht="12.75">
      <c r="A16" s="9">
        <v>4</v>
      </c>
      <c r="B16" s="10">
        <v>25</v>
      </c>
    </row>
    <row r="17" spans="1:2" ht="12.75">
      <c r="A17" s="9">
        <v>5</v>
      </c>
      <c r="B17" s="10">
        <v>6</v>
      </c>
    </row>
    <row r="18" spans="1:2" ht="12.75">
      <c r="A18" s="9">
        <v>6</v>
      </c>
      <c r="B18" s="10">
        <v>14</v>
      </c>
    </row>
    <row r="19" spans="1:2" ht="12.75">
      <c r="A19" s="9">
        <v>7</v>
      </c>
      <c r="B19" s="10">
        <v>37</v>
      </c>
    </row>
    <row r="20" spans="1:2" ht="12.75">
      <c r="A20" s="9">
        <v>8</v>
      </c>
      <c r="B20" s="10">
        <v>15</v>
      </c>
    </row>
    <row r="21" spans="1:2" ht="12.75">
      <c r="A21" s="9">
        <v>9</v>
      </c>
      <c r="B21" s="10">
        <v>18</v>
      </c>
    </row>
    <row r="22" spans="1:2" ht="12.75">
      <c r="A22" s="9">
        <v>10</v>
      </c>
      <c r="B22" s="10">
        <v>14</v>
      </c>
    </row>
    <row r="23" spans="1:2" ht="12.75">
      <c r="A23" s="9">
        <v>11</v>
      </c>
      <c r="B23" s="10">
        <v>20</v>
      </c>
    </row>
    <row r="24" spans="1:2" ht="12.75">
      <c r="A24" s="9">
        <v>12</v>
      </c>
      <c r="B24" s="10">
        <v>20</v>
      </c>
    </row>
    <row r="25" spans="1:2" ht="12.75">
      <c r="A25" s="9">
        <v>13</v>
      </c>
      <c r="B25" s="10">
        <v>12</v>
      </c>
    </row>
    <row r="26" spans="1:2" ht="12.75">
      <c r="A26" s="9">
        <v>14</v>
      </c>
      <c r="B26" s="10">
        <v>33</v>
      </c>
    </row>
    <row r="27" spans="1:2" ht="12.75">
      <c r="A27" s="9">
        <v>15</v>
      </c>
      <c r="B27" s="10">
        <v>24</v>
      </c>
    </row>
    <row r="28" spans="1:2" ht="12.75">
      <c r="A28" s="9">
        <v>16</v>
      </c>
      <c r="B28" s="10">
        <v>7</v>
      </c>
    </row>
    <row r="29" spans="1:2" ht="12.75">
      <c r="A29" s="9">
        <v>17</v>
      </c>
      <c r="B29" s="10">
        <v>9</v>
      </c>
    </row>
    <row r="30" spans="1:2" ht="12.75">
      <c r="A30" s="9">
        <v>18</v>
      </c>
      <c r="B30" s="10">
        <v>2</v>
      </c>
    </row>
    <row r="31" spans="1:2" ht="12.75">
      <c r="A31" s="9">
        <v>19</v>
      </c>
      <c r="B31" s="10">
        <v>4</v>
      </c>
    </row>
    <row r="32" spans="1:2" ht="12.75">
      <c r="A32" s="9">
        <v>20</v>
      </c>
      <c r="B32" s="10">
        <v>26</v>
      </c>
    </row>
    <row r="33" spans="1:2" ht="12.75">
      <c r="A33" s="9">
        <v>21</v>
      </c>
      <c r="B33" s="10">
        <v>16</v>
      </c>
    </row>
    <row r="34" spans="1:2" ht="12.75">
      <c r="A34" s="9">
        <v>22</v>
      </c>
      <c r="B34" s="10">
        <v>13</v>
      </c>
    </row>
    <row r="35" spans="1:2" ht="12.75">
      <c r="A35" s="9">
        <v>23</v>
      </c>
      <c r="B35" s="10">
        <v>11</v>
      </c>
    </row>
    <row r="36" spans="1:2" ht="12.75">
      <c r="A36" s="9">
        <v>24</v>
      </c>
      <c r="B36" s="10">
        <v>7</v>
      </c>
    </row>
    <row r="37" spans="1:2" ht="12.75">
      <c r="A37" s="9">
        <v>25</v>
      </c>
      <c r="B37" s="10">
        <v>16</v>
      </c>
    </row>
    <row r="38" spans="1:2" ht="12.75">
      <c r="A38" s="9">
        <v>26</v>
      </c>
      <c r="B38" s="10">
        <v>6</v>
      </c>
    </row>
    <row r="39" spans="1:2" ht="12.75">
      <c r="A39" s="9">
        <v>27</v>
      </c>
      <c r="B39" s="10">
        <v>20</v>
      </c>
    </row>
    <row r="40" spans="1:2" ht="12.75">
      <c r="A40" s="9">
        <v>28</v>
      </c>
      <c r="B40" s="10">
        <v>20</v>
      </c>
    </row>
    <row r="41" spans="1:2" ht="12.75">
      <c r="A41" s="9">
        <v>29</v>
      </c>
      <c r="B41" s="10">
        <v>6</v>
      </c>
    </row>
    <row r="42" spans="1:2" ht="12.75">
      <c r="A42" s="9">
        <v>30</v>
      </c>
      <c r="B42" s="10">
        <v>1</v>
      </c>
    </row>
    <row r="43" spans="1:2" ht="12.75">
      <c r="A43" s="9">
        <v>31</v>
      </c>
      <c r="B43" s="10">
        <v>7</v>
      </c>
    </row>
    <row r="44" spans="1:2" ht="12.75">
      <c r="A44" s="9">
        <v>32</v>
      </c>
      <c r="B44" s="10">
        <v>13</v>
      </c>
    </row>
    <row r="45" spans="1:2" ht="12.75">
      <c r="A45" s="9">
        <v>33</v>
      </c>
      <c r="B45" s="10">
        <v>3</v>
      </c>
    </row>
    <row r="46" spans="1:2" ht="12.75">
      <c r="A46" s="9">
        <v>34</v>
      </c>
      <c r="B46" s="10">
        <v>7</v>
      </c>
    </row>
    <row r="47" spans="1:2" ht="12.75">
      <c r="A47" s="9">
        <v>35</v>
      </c>
      <c r="B47" s="10">
        <v>7</v>
      </c>
    </row>
    <row r="48" spans="1:2" ht="12.75">
      <c r="A48" s="9">
        <v>36</v>
      </c>
      <c r="B48" s="10">
        <v>5</v>
      </c>
    </row>
    <row r="49" spans="1:2" ht="12.75">
      <c r="A49" s="9">
        <v>37</v>
      </c>
      <c r="B49" s="10">
        <v>3</v>
      </c>
    </row>
    <row r="50" spans="1:2" ht="12.75">
      <c r="A50" s="9">
        <v>39</v>
      </c>
      <c r="B50" s="10">
        <v>4</v>
      </c>
    </row>
    <row r="51" spans="1:2" ht="12.75">
      <c r="A51" s="9">
        <v>40</v>
      </c>
      <c r="B51" s="10">
        <v>1</v>
      </c>
    </row>
    <row r="52" spans="1:2" ht="12.75">
      <c r="A52" s="9">
        <v>41</v>
      </c>
      <c r="B52" s="10">
        <v>7</v>
      </c>
    </row>
    <row r="53" spans="1:2" ht="12.75">
      <c r="A53" s="9">
        <v>42</v>
      </c>
      <c r="B53" s="10">
        <v>6</v>
      </c>
    </row>
    <row r="54" spans="1:2" ht="12.75">
      <c r="A54" s="9">
        <v>43</v>
      </c>
      <c r="B54" s="10">
        <v>4</v>
      </c>
    </row>
    <row r="55" spans="1:2" ht="12.75">
      <c r="A55" s="9">
        <v>44</v>
      </c>
      <c r="B55" s="10">
        <v>6</v>
      </c>
    </row>
    <row r="56" spans="1:2" ht="12.75">
      <c r="A56" s="9">
        <v>45</v>
      </c>
      <c r="B56" s="10">
        <v>3</v>
      </c>
    </row>
    <row r="57" spans="1:2" ht="12.75">
      <c r="A57" s="9">
        <v>47</v>
      </c>
      <c r="B57" s="10">
        <v>2</v>
      </c>
    </row>
    <row r="58" spans="1:2" ht="12.75">
      <c r="A58" s="9">
        <v>48</v>
      </c>
      <c r="B58" s="10">
        <v>1</v>
      </c>
    </row>
    <row r="59" spans="1:2" ht="12.75">
      <c r="A59" s="9">
        <v>50</v>
      </c>
      <c r="B59" s="10">
        <v>1</v>
      </c>
    </row>
    <row r="60" spans="1:2" ht="12.75">
      <c r="A60" s="9">
        <v>51</v>
      </c>
      <c r="B60" s="10">
        <v>5</v>
      </c>
    </row>
    <row r="61" spans="1:2" ht="12.75">
      <c r="A61" s="9">
        <v>54</v>
      </c>
      <c r="B61" s="10">
        <v>1</v>
      </c>
    </row>
    <row r="62" spans="1:2" ht="12.75">
      <c r="A62" s="9">
        <v>56</v>
      </c>
      <c r="B62" s="10">
        <v>3</v>
      </c>
    </row>
    <row r="63" spans="1:2" ht="12.75">
      <c r="A63" s="9">
        <v>58</v>
      </c>
      <c r="B63" s="10">
        <v>1</v>
      </c>
    </row>
    <row r="64" spans="1:2" ht="12.75">
      <c r="A64" s="9">
        <v>60</v>
      </c>
      <c r="B64" s="10">
        <v>1</v>
      </c>
    </row>
    <row r="65" spans="1:2" ht="12.75">
      <c r="A65" s="9">
        <v>61</v>
      </c>
      <c r="B65" s="10">
        <v>1</v>
      </c>
    </row>
    <row r="66" spans="1:2" ht="12.75">
      <c r="A66" s="9">
        <v>63</v>
      </c>
      <c r="B66" s="10">
        <v>1</v>
      </c>
    </row>
    <row r="67" spans="1:2" ht="12.75">
      <c r="A67" s="9">
        <v>64</v>
      </c>
      <c r="B67" s="10">
        <v>1</v>
      </c>
    </row>
    <row r="68" spans="1:2" ht="12.75">
      <c r="A68" s="9">
        <v>68</v>
      </c>
      <c r="B68" s="10">
        <v>2</v>
      </c>
    </row>
    <row r="69" spans="1:2" ht="12.75">
      <c r="A69" s="9">
        <v>70</v>
      </c>
      <c r="B69" s="10">
        <v>1</v>
      </c>
    </row>
    <row r="70" spans="1:2" ht="12.75">
      <c r="A70" s="9">
        <v>78</v>
      </c>
      <c r="B70" s="10">
        <v>1</v>
      </c>
    </row>
    <row r="71" spans="1:2" ht="12.75">
      <c r="A71" s="9">
        <v>82</v>
      </c>
      <c r="B71" s="10">
        <v>1</v>
      </c>
    </row>
    <row r="72" spans="1:2" ht="12.75">
      <c r="A72" s="9">
        <v>91</v>
      </c>
      <c r="B72" s="10">
        <v>1</v>
      </c>
    </row>
    <row r="73" spans="1:2" ht="12.75">
      <c r="A73" s="9">
        <v>93</v>
      </c>
      <c r="B73" s="10">
        <v>3</v>
      </c>
    </row>
    <row r="74" spans="1:2" ht="12.75">
      <c r="A74" s="9">
        <v>101</v>
      </c>
      <c r="B74" s="10">
        <v>3</v>
      </c>
    </row>
    <row r="75" spans="1:2" ht="12.75">
      <c r="A75" s="9">
        <v>105</v>
      </c>
      <c r="B75" s="10">
        <v>3</v>
      </c>
    </row>
    <row r="76" spans="1:2" ht="12.75">
      <c r="A76" s="9">
        <v>107</v>
      </c>
      <c r="B76" s="10">
        <v>3</v>
      </c>
    </row>
    <row r="77" spans="1:2" ht="12.75">
      <c r="A77" s="9">
        <v>112</v>
      </c>
      <c r="B77" s="10">
        <v>2</v>
      </c>
    </row>
    <row r="78" spans="1:2" ht="12.75">
      <c r="A78" s="9">
        <v>117</v>
      </c>
      <c r="B78" s="10">
        <v>1</v>
      </c>
    </row>
    <row r="79" spans="1:2" ht="12.75">
      <c r="A79" s="9">
        <v>9999</v>
      </c>
      <c r="B79" s="10">
        <v>25</v>
      </c>
    </row>
    <row r="80" spans="1:2" ht="12.75">
      <c r="A80" s="11" t="s">
        <v>8</v>
      </c>
      <c r="B80" s="12">
        <v>616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3:B136"/>
  <sheetViews>
    <sheetView zoomScalePageLayoutView="0" workbookViewId="0" topLeftCell="A1">
      <selection activeCell="E135" sqref="E135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6</v>
      </c>
      <c r="B3" s="6"/>
    </row>
    <row r="4" spans="1:2" ht="12.75">
      <c r="A4" s="5" t="s">
        <v>2</v>
      </c>
      <c r="B4" s="6" t="s">
        <v>7</v>
      </c>
    </row>
    <row r="5" spans="1:2" ht="12.75">
      <c r="A5" s="7">
        <v>-40150</v>
      </c>
      <c r="B5" s="8">
        <v>1</v>
      </c>
    </row>
    <row r="6" spans="1:2" ht="12.75">
      <c r="A6" s="9">
        <v>-40121</v>
      </c>
      <c r="B6" s="10">
        <v>1</v>
      </c>
    </row>
    <row r="7" spans="1:2" ht="12.75">
      <c r="A7" s="9">
        <v>-40092</v>
      </c>
      <c r="B7" s="10">
        <v>1</v>
      </c>
    </row>
    <row r="8" spans="1:2" ht="12.75">
      <c r="A8" s="9">
        <v>-40086</v>
      </c>
      <c r="B8" s="10">
        <v>2</v>
      </c>
    </row>
    <row r="9" spans="1:2" ht="12.75">
      <c r="A9" s="9">
        <v>-40059</v>
      </c>
      <c r="B9" s="10">
        <v>1</v>
      </c>
    </row>
    <row r="10" spans="1:2" ht="12.75">
      <c r="A10" s="9">
        <v>-40053</v>
      </c>
      <c r="B10" s="10">
        <v>3</v>
      </c>
    </row>
    <row r="11" spans="1:2" ht="12.75">
      <c r="A11" s="9">
        <v>-40049</v>
      </c>
      <c r="B11" s="10">
        <v>1</v>
      </c>
    </row>
    <row r="12" spans="1:2" ht="12.75">
      <c r="A12" s="9">
        <v>-40036</v>
      </c>
      <c r="B12" s="10">
        <v>1</v>
      </c>
    </row>
    <row r="13" spans="1:2" ht="12.75">
      <c r="A13" s="9">
        <v>-40024</v>
      </c>
      <c r="B13" s="10">
        <v>1</v>
      </c>
    </row>
    <row r="14" spans="1:2" ht="12.75">
      <c r="A14" s="9">
        <v>-40001</v>
      </c>
      <c r="B14" s="10">
        <v>3</v>
      </c>
    </row>
    <row r="15" spans="1:2" ht="12.75">
      <c r="A15" s="9">
        <v>-39997</v>
      </c>
      <c r="B15" s="10">
        <v>1</v>
      </c>
    </row>
    <row r="16" spans="1:2" ht="12.75">
      <c r="A16" s="9">
        <v>-39973</v>
      </c>
      <c r="B16" s="10">
        <v>2</v>
      </c>
    </row>
    <row r="17" spans="1:2" ht="12.75">
      <c r="A17" s="9">
        <v>-39969</v>
      </c>
      <c r="B17" s="10">
        <v>1</v>
      </c>
    </row>
    <row r="18" spans="1:2" ht="12.75">
      <c r="A18" s="9">
        <v>-39947</v>
      </c>
      <c r="B18" s="10">
        <v>1</v>
      </c>
    </row>
    <row r="19" spans="1:2" ht="12.75">
      <c r="A19" s="9">
        <v>-39940</v>
      </c>
      <c r="B19" s="10">
        <v>1</v>
      </c>
    </row>
    <row r="20" spans="1:2" ht="12.75">
      <c r="A20" s="9">
        <v>-39920</v>
      </c>
      <c r="B20" s="10">
        <v>2</v>
      </c>
    </row>
    <row r="21" spans="1:2" ht="12.75">
      <c r="A21" s="9">
        <v>-39913</v>
      </c>
      <c r="B21" s="10">
        <v>1</v>
      </c>
    </row>
    <row r="22" spans="1:2" ht="12.75">
      <c r="A22" s="9">
        <v>-39893</v>
      </c>
      <c r="B22" s="10">
        <v>2</v>
      </c>
    </row>
    <row r="23" spans="1:2" ht="12.75">
      <c r="A23" s="9">
        <v>-39878</v>
      </c>
      <c r="B23" s="10">
        <v>1</v>
      </c>
    </row>
    <row r="24" spans="1:2" ht="12.75">
      <c r="A24" s="9">
        <v>-39855</v>
      </c>
      <c r="B24" s="10">
        <v>1</v>
      </c>
    </row>
    <row r="25" spans="1:2" ht="12.75">
      <c r="A25" s="9">
        <v>-39815</v>
      </c>
      <c r="B25" s="10">
        <v>1</v>
      </c>
    </row>
    <row r="26" spans="1:2" ht="12.75">
      <c r="A26" s="9">
        <v>-354</v>
      </c>
      <c r="B26" s="10">
        <v>1</v>
      </c>
    </row>
    <row r="27" spans="1:2" ht="12.75">
      <c r="A27" s="9">
        <v>-317</v>
      </c>
      <c r="B27" s="10">
        <v>1</v>
      </c>
    </row>
    <row r="28" spans="1:2" ht="12.75">
      <c r="A28" s="9">
        <v>-305</v>
      </c>
      <c r="B28" s="10">
        <v>1</v>
      </c>
    </row>
    <row r="29" spans="1:2" ht="12.75">
      <c r="A29" s="9">
        <v>-289</v>
      </c>
      <c r="B29" s="10">
        <v>1</v>
      </c>
    </row>
    <row r="30" spans="1:2" ht="12.75">
      <c r="A30" s="9">
        <v>-280</v>
      </c>
      <c r="B30" s="10">
        <v>1</v>
      </c>
    </row>
    <row r="31" spans="1:2" ht="12.75">
      <c r="A31" s="9">
        <v>-205</v>
      </c>
      <c r="B31" s="10">
        <v>1</v>
      </c>
    </row>
    <row r="32" spans="1:2" ht="12.75">
      <c r="A32" s="9">
        <v>-189</v>
      </c>
      <c r="B32" s="10">
        <v>1</v>
      </c>
    </row>
    <row r="33" spans="1:2" ht="12.75">
      <c r="A33" s="9">
        <v>-158</v>
      </c>
      <c r="B33" s="10">
        <v>1</v>
      </c>
    </row>
    <row r="34" spans="1:2" ht="12.75">
      <c r="A34" s="9">
        <v>-108</v>
      </c>
      <c r="B34" s="10">
        <v>1</v>
      </c>
    </row>
    <row r="35" spans="1:2" ht="12.75">
      <c r="A35" s="9">
        <v>-94</v>
      </c>
      <c r="B35" s="10">
        <v>1</v>
      </c>
    </row>
    <row r="36" spans="1:2" ht="12.75">
      <c r="A36" s="9">
        <v>-72</v>
      </c>
      <c r="B36" s="10">
        <v>1</v>
      </c>
    </row>
    <row r="37" spans="1:2" ht="12.75">
      <c r="A37" s="9">
        <v>-59</v>
      </c>
      <c r="B37" s="10">
        <v>1</v>
      </c>
    </row>
    <row r="38" spans="1:2" ht="12.75">
      <c r="A38" s="9">
        <v>-57</v>
      </c>
      <c r="B38" s="10">
        <v>1</v>
      </c>
    </row>
    <row r="39" spans="1:2" ht="12.75">
      <c r="A39" s="9">
        <v>-45</v>
      </c>
      <c r="B39" s="10">
        <v>1</v>
      </c>
    </row>
    <row r="40" spans="1:2" ht="12.75">
      <c r="A40" s="9">
        <v>-42</v>
      </c>
      <c r="B40" s="10">
        <v>1</v>
      </c>
    </row>
    <row r="41" spans="1:2" ht="12.75">
      <c r="A41" s="9">
        <v>-39</v>
      </c>
      <c r="B41" s="10">
        <v>1</v>
      </c>
    </row>
    <row r="42" spans="1:2" ht="12.75">
      <c r="A42" s="9">
        <v>-36</v>
      </c>
      <c r="B42" s="10">
        <v>1</v>
      </c>
    </row>
    <row r="43" spans="1:2" ht="12.75">
      <c r="A43" s="9">
        <v>-33</v>
      </c>
      <c r="B43" s="10">
        <v>1</v>
      </c>
    </row>
    <row r="44" spans="1:2" ht="12.75">
      <c r="A44" s="9">
        <v>-30</v>
      </c>
      <c r="B44" s="10">
        <v>1</v>
      </c>
    </row>
    <row r="45" spans="1:2" ht="12.75">
      <c r="A45" s="9">
        <v>-29</v>
      </c>
      <c r="B45" s="10">
        <v>1</v>
      </c>
    </row>
    <row r="46" spans="1:2" ht="12.75">
      <c r="A46" s="9">
        <v>-24</v>
      </c>
      <c r="B46" s="10">
        <v>3</v>
      </c>
    </row>
    <row r="47" spans="1:2" ht="12.75">
      <c r="A47" s="9">
        <v>-23</v>
      </c>
      <c r="B47" s="10">
        <v>1</v>
      </c>
    </row>
    <row r="48" spans="1:2" ht="12.75">
      <c r="A48" s="9">
        <v>-22</v>
      </c>
      <c r="B48" s="10">
        <v>2</v>
      </c>
    </row>
    <row r="49" spans="1:2" ht="12.75">
      <c r="A49" s="9">
        <v>-20</v>
      </c>
      <c r="B49" s="10">
        <v>1</v>
      </c>
    </row>
    <row r="50" spans="1:2" ht="12.75">
      <c r="A50" s="9">
        <v>-14</v>
      </c>
      <c r="B50" s="10">
        <v>3</v>
      </c>
    </row>
    <row r="51" spans="1:2" ht="12.75">
      <c r="A51" s="9">
        <v>-11</v>
      </c>
      <c r="B51" s="10">
        <v>3</v>
      </c>
    </row>
    <row r="52" spans="1:2" ht="12.75">
      <c r="A52" s="9">
        <v>-9</v>
      </c>
      <c r="B52" s="10">
        <v>1</v>
      </c>
    </row>
    <row r="53" spans="1:2" ht="12.75">
      <c r="A53" s="9">
        <v>-8</v>
      </c>
      <c r="B53" s="10">
        <v>3</v>
      </c>
    </row>
    <row r="54" spans="1:2" ht="12.75">
      <c r="A54" s="9">
        <v>-7</v>
      </c>
      <c r="B54" s="10">
        <v>2</v>
      </c>
    </row>
    <row r="55" spans="1:2" ht="12.75">
      <c r="A55" s="9">
        <v>-5</v>
      </c>
      <c r="B55" s="10">
        <v>1</v>
      </c>
    </row>
    <row r="56" spans="1:2" ht="12.75">
      <c r="A56" s="9">
        <v>0</v>
      </c>
      <c r="B56" s="10">
        <v>51</v>
      </c>
    </row>
    <row r="57" spans="1:2" ht="12.75">
      <c r="A57" s="9">
        <v>1</v>
      </c>
      <c r="B57" s="10">
        <v>10</v>
      </c>
    </row>
    <row r="58" spans="1:2" ht="12.75">
      <c r="A58" s="9">
        <v>2</v>
      </c>
      <c r="B58" s="10">
        <v>3</v>
      </c>
    </row>
    <row r="59" spans="1:2" ht="12.75">
      <c r="A59" s="9">
        <v>3</v>
      </c>
      <c r="B59" s="10">
        <v>13</v>
      </c>
    </row>
    <row r="60" spans="1:2" ht="12.75">
      <c r="A60" s="9">
        <v>4</v>
      </c>
      <c r="B60" s="10">
        <v>2</v>
      </c>
    </row>
    <row r="61" spans="1:2" ht="12.75">
      <c r="A61" s="9">
        <v>5</v>
      </c>
      <c r="B61" s="10">
        <v>25</v>
      </c>
    </row>
    <row r="62" spans="1:2" ht="12.75">
      <c r="A62" s="9">
        <v>6</v>
      </c>
      <c r="B62" s="10">
        <v>29</v>
      </c>
    </row>
    <row r="63" spans="1:2" ht="12.75">
      <c r="A63" s="9">
        <v>7</v>
      </c>
      <c r="B63" s="10">
        <v>17</v>
      </c>
    </row>
    <row r="64" spans="1:2" ht="12.75">
      <c r="A64" s="9">
        <v>8</v>
      </c>
      <c r="B64" s="10">
        <v>16</v>
      </c>
    </row>
    <row r="65" spans="1:2" ht="12.75">
      <c r="A65" s="9">
        <v>9</v>
      </c>
      <c r="B65" s="10">
        <v>18</v>
      </c>
    </row>
    <row r="66" spans="1:2" ht="12.75">
      <c r="A66" s="9">
        <v>10</v>
      </c>
      <c r="B66" s="10">
        <v>7</v>
      </c>
    </row>
    <row r="67" spans="1:2" ht="12.75">
      <c r="A67" s="9">
        <v>11</v>
      </c>
      <c r="B67" s="10">
        <v>15</v>
      </c>
    </row>
    <row r="68" spans="1:2" ht="12.75">
      <c r="A68" s="9">
        <v>12</v>
      </c>
      <c r="B68" s="10">
        <v>6</v>
      </c>
    </row>
    <row r="69" spans="1:2" ht="12.75">
      <c r="A69" s="9">
        <v>13</v>
      </c>
      <c r="B69" s="10">
        <v>16</v>
      </c>
    </row>
    <row r="70" spans="1:2" ht="12.75">
      <c r="A70" s="9">
        <v>14</v>
      </c>
      <c r="B70" s="10">
        <v>10</v>
      </c>
    </row>
    <row r="71" spans="1:2" ht="12.75">
      <c r="A71" s="9">
        <v>15</v>
      </c>
      <c r="B71" s="10">
        <v>8</v>
      </c>
    </row>
    <row r="72" spans="1:2" ht="12.75">
      <c r="A72" s="9">
        <v>16</v>
      </c>
      <c r="B72" s="10">
        <v>12</v>
      </c>
    </row>
    <row r="73" spans="1:2" ht="12.75">
      <c r="A73" s="9">
        <v>17</v>
      </c>
      <c r="B73" s="10">
        <v>6</v>
      </c>
    </row>
    <row r="74" spans="1:2" ht="12.75">
      <c r="A74" s="9">
        <v>18</v>
      </c>
      <c r="B74" s="10">
        <v>12</v>
      </c>
    </row>
    <row r="75" spans="1:2" ht="12.75">
      <c r="A75" s="9">
        <v>19</v>
      </c>
      <c r="B75" s="10">
        <v>5</v>
      </c>
    </row>
    <row r="76" spans="1:2" ht="12.75">
      <c r="A76" s="9">
        <v>20</v>
      </c>
      <c r="B76" s="10">
        <v>8</v>
      </c>
    </row>
    <row r="77" spans="1:2" ht="12.75">
      <c r="A77" s="9">
        <v>21</v>
      </c>
      <c r="B77" s="10">
        <v>22</v>
      </c>
    </row>
    <row r="78" spans="1:2" ht="12.75">
      <c r="A78" s="9">
        <v>22</v>
      </c>
      <c r="B78" s="10">
        <v>18</v>
      </c>
    </row>
    <row r="79" spans="1:2" ht="12.75">
      <c r="A79" s="9">
        <v>23</v>
      </c>
      <c r="B79" s="10">
        <v>18</v>
      </c>
    </row>
    <row r="80" spans="1:2" ht="12.75">
      <c r="A80" s="9">
        <v>24</v>
      </c>
      <c r="B80" s="10">
        <v>8</v>
      </c>
    </row>
    <row r="81" spans="1:2" ht="12.75">
      <c r="A81" s="9">
        <v>25</v>
      </c>
      <c r="B81" s="10">
        <v>8</v>
      </c>
    </row>
    <row r="82" spans="1:2" ht="12.75">
      <c r="A82" s="9">
        <v>26</v>
      </c>
      <c r="B82" s="10">
        <v>7</v>
      </c>
    </row>
    <row r="83" spans="1:2" ht="12.75">
      <c r="A83" s="9">
        <v>27</v>
      </c>
      <c r="B83" s="10">
        <v>6</v>
      </c>
    </row>
    <row r="84" spans="1:2" ht="12.75">
      <c r="A84" s="9">
        <v>28</v>
      </c>
      <c r="B84" s="10">
        <v>19</v>
      </c>
    </row>
    <row r="85" spans="1:2" ht="12.75">
      <c r="A85" s="9">
        <v>29</v>
      </c>
      <c r="B85" s="10">
        <v>7</v>
      </c>
    </row>
    <row r="86" spans="1:2" ht="12.75">
      <c r="A86" s="9">
        <v>30</v>
      </c>
      <c r="B86" s="10">
        <v>6</v>
      </c>
    </row>
    <row r="87" spans="1:2" ht="12.75">
      <c r="A87" s="9">
        <v>31</v>
      </c>
      <c r="B87" s="10">
        <v>12</v>
      </c>
    </row>
    <row r="88" spans="1:2" ht="12.75">
      <c r="A88" s="9">
        <v>32</v>
      </c>
      <c r="B88" s="10">
        <v>9</v>
      </c>
    </row>
    <row r="89" spans="1:2" ht="12.75">
      <c r="A89" s="9">
        <v>33</v>
      </c>
      <c r="B89" s="10">
        <v>6</v>
      </c>
    </row>
    <row r="90" spans="1:2" ht="12.75">
      <c r="A90" s="9">
        <v>34</v>
      </c>
      <c r="B90" s="10">
        <v>3</v>
      </c>
    </row>
    <row r="91" spans="1:2" ht="12.75">
      <c r="A91" s="9">
        <v>35</v>
      </c>
      <c r="B91" s="10">
        <v>9</v>
      </c>
    </row>
    <row r="92" spans="1:2" ht="12.75">
      <c r="A92" s="9">
        <v>36</v>
      </c>
      <c r="B92" s="10">
        <v>3</v>
      </c>
    </row>
    <row r="93" spans="1:2" ht="12.75">
      <c r="A93" s="9">
        <v>37</v>
      </c>
      <c r="B93" s="10">
        <v>10</v>
      </c>
    </row>
    <row r="94" spans="1:2" ht="12.75">
      <c r="A94" s="9">
        <v>38</v>
      </c>
      <c r="B94" s="10">
        <v>9</v>
      </c>
    </row>
    <row r="95" spans="1:2" ht="12.75">
      <c r="A95" s="9">
        <v>39</v>
      </c>
      <c r="B95" s="10">
        <v>6</v>
      </c>
    </row>
    <row r="96" spans="1:2" ht="12.75">
      <c r="A96" s="9">
        <v>40</v>
      </c>
      <c r="B96" s="10">
        <v>5</v>
      </c>
    </row>
    <row r="97" spans="1:2" ht="12.75">
      <c r="A97" s="9">
        <v>41</v>
      </c>
      <c r="B97" s="10">
        <v>4</v>
      </c>
    </row>
    <row r="98" spans="1:2" ht="12.75">
      <c r="A98" s="9">
        <v>42</v>
      </c>
      <c r="B98" s="10">
        <v>8</v>
      </c>
    </row>
    <row r="99" spans="1:2" ht="12.75">
      <c r="A99" s="9">
        <v>43</v>
      </c>
      <c r="B99" s="10">
        <v>5</v>
      </c>
    </row>
    <row r="100" spans="1:2" ht="12.75">
      <c r="A100" s="9">
        <v>44</v>
      </c>
      <c r="B100" s="10">
        <v>7</v>
      </c>
    </row>
    <row r="101" spans="1:2" ht="12.75">
      <c r="A101" s="9">
        <v>45</v>
      </c>
      <c r="B101" s="10">
        <v>7</v>
      </c>
    </row>
    <row r="102" spans="1:2" ht="12.75">
      <c r="A102" s="9">
        <v>46</v>
      </c>
      <c r="B102" s="10">
        <v>1</v>
      </c>
    </row>
    <row r="103" spans="1:2" ht="12.75">
      <c r="A103" s="9">
        <v>47</v>
      </c>
      <c r="B103" s="10">
        <v>5</v>
      </c>
    </row>
    <row r="104" spans="1:2" ht="12.75">
      <c r="A104" s="9">
        <v>48</v>
      </c>
      <c r="B104" s="10">
        <v>2</v>
      </c>
    </row>
    <row r="105" spans="1:2" ht="12.75">
      <c r="A105" s="9">
        <v>49</v>
      </c>
      <c r="B105" s="10">
        <v>7</v>
      </c>
    </row>
    <row r="106" spans="1:2" ht="12.75">
      <c r="A106" s="9">
        <v>50</v>
      </c>
      <c r="B106" s="10">
        <v>4</v>
      </c>
    </row>
    <row r="107" spans="1:2" ht="12.75">
      <c r="A107" s="9">
        <v>51</v>
      </c>
      <c r="B107" s="10">
        <v>2</v>
      </c>
    </row>
    <row r="108" spans="1:2" ht="12.75">
      <c r="A108" s="9">
        <v>52</v>
      </c>
      <c r="B108" s="10">
        <v>2</v>
      </c>
    </row>
    <row r="109" spans="1:2" ht="12.75">
      <c r="A109" s="9">
        <v>53</v>
      </c>
      <c r="B109" s="10">
        <v>1</v>
      </c>
    </row>
    <row r="110" spans="1:2" ht="12.75">
      <c r="A110" s="9">
        <v>54</v>
      </c>
      <c r="B110" s="10">
        <v>1</v>
      </c>
    </row>
    <row r="111" spans="1:2" ht="12.75">
      <c r="A111" s="9">
        <v>55</v>
      </c>
      <c r="B111" s="10">
        <v>4</v>
      </c>
    </row>
    <row r="112" spans="1:2" ht="12.75">
      <c r="A112" s="9">
        <v>56</v>
      </c>
      <c r="B112" s="10">
        <v>4</v>
      </c>
    </row>
    <row r="113" spans="1:2" ht="12.75">
      <c r="A113" s="9">
        <v>57</v>
      </c>
      <c r="B113" s="10">
        <v>1</v>
      </c>
    </row>
    <row r="114" spans="1:2" ht="12.75">
      <c r="A114" s="9">
        <v>58</v>
      </c>
      <c r="B114" s="10">
        <v>3</v>
      </c>
    </row>
    <row r="115" spans="1:2" ht="12.75">
      <c r="A115" s="9">
        <v>59</v>
      </c>
      <c r="B115" s="10">
        <v>3</v>
      </c>
    </row>
    <row r="116" spans="1:2" ht="12.75">
      <c r="A116" s="9">
        <v>61</v>
      </c>
      <c r="B116" s="10">
        <v>3</v>
      </c>
    </row>
    <row r="117" spans="1:2" ht="12.75">
      <c r="A117" s="9">
        <v>63</v>
      </c>
      <c r="B117" s="10">
        <v>1</v>
      </c>
    </row>
    <row r="118" spans="1:2" ht="12.75">
      <c r="A118" s="9">
        <v>67</v>
      </c>
      <c r="B118" s="10">
        <v>2</v>
      </c>
    </row>
    <row r="119" spans="1:2" ht="12.75">
      <c r="A119" s="9">
        <v>68</v>
      </c>
      <c r="B119" s="10">
        <v>2</v>
      </c>
    </row>
    <row r="120" spans="1:2" ht="12.75">
      <c r="A120" s="9">
        <v>70</v>
      </c>
      <c r="B120" s="10">
        <v>1</v>
      </c>
    </row>
    <row r="121" spans="1:2" ht="12.75">
      <c r="A121" s="9">
        <v>71</v>
      </c>
      <c r="B121" s="10">
        <v>1</v>
      </c>
    </row>
    <row r="122" spans="1:2" ht="12.75">
      <c r="A122" s="9">
        <v>72</v>
      </c>
      <c r="B122" s="10">
        <v>2</v>
      </c>
    </row>
    <row r="123" spans="1:2" ht="12.75">
      <c r="A123" s="9">
        <v>77</v>
      </c>
      <c r="B123" s="10">
        <v>1</v>
      </c>
    </row>
    <row r="124" spans="1:2" ht="12.75">
      <c r="A124" s="9">
        <v>80</v>
      </c>
      <c r="B124" s="10">
        <v>1</v>
      </c>
    </row>
    <row r="125" spans="1:2" ht="12.75">
      <c r="A125" s="9">
        <v>81</v>
      </c>
      <c r="B125" s="10">
        <v>1</v>
      </c>
    </row>
    <row r="126" spans="1:2" ht="12.75">
      <c r="A126" s="9">
        <v>84</v>
      </c>
      <c r="B126" s="10">
        <v>2</v>
      </c>
    </row>
    <row r="127" spans="1:2" ht="12.75">
      <c r="A127" s="9">
        <v>88</v>
      </c>
      <c r="B127" s="10">
        <v>1</v>
      </c>
    </row>
    <row r="128" spans="1:2" ht="12.75">
      <c r="A128" s="9">
        <v>90</v>
      </c>
      <c r="B128" s="10">
        <v>1</v>
      </c>
    </row>
    <row r="129" spans="1:2" ht="12.75">
      <c r="A129" s="9">
        <v>93</v>
      </c>
      <c r="B129" s="10">
        <v>1</v>
      </c>
    </row>
    <row r="130" spans="1:2" ht="12.75">
      <c r="A130" s="9">
        <v>95</v>
      </c>
      <c r="B130" s="10">
        <v>1</v>
      </c>
    </row>
    <row r="131" spans="1:2" ht="12.75">
      <c r="A131" s="9">
        <v>96</v>
      </c>
      <c r="B131" s="10">
        <v>1</v>
      </c>
    </row>
    <row r="132" spans="1:2" ht="12.75">
      <c r="A132" s="9">
        <v>100</v>
      </c>
      <c r="B132" s="10">
        <v>1</v>
      </c>
    </row>
    <row r="133" spans="1:2" ht="12.75">
      <c r="A133" s="9">
        <v>142</v>
      </c>
      <c r="B133" s="10">
        <v>1</v>
      </c>
    </row>
    <row r="134" spans="1:2" ht="12.75">
      <c r="A134" s="9">
        <v>232</v>
      </c>
      <c r="B134" s="10">
        <v>1</v>
      </c>
    </row>
    <row r="135" spans="1:2" ht="12.75">
      <c r="A135" s="9" t="s">
        <v>9</v>
      </c>
      <c r="B135" s="10">
        <v>1</v>
      </c>
    </row>
    <row r="136" spans="1:2" ht="12.75">
      <c r="A136" s="11" t="s">
        <v>8</v>
      </c>
      <c r="B136" s="12">
        <v>646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BT29"/>
  <sheetViews>
    <sheetView showGridLines="0" showRowColHeaders="0" zoomScalePageLayoutView="0" workbookViewId="0" topLeftCell="A1">
      <selection activeCell="C20" sqref="C20:Z22"/>
    </sheetView>
  </sheetViews>
  <sheetFormatPr defaultColWidth="4.7109375" defaultRowHeight="12.75"/>
  <sheetData>
    <row r="1" ht="13.5" thickBot="1"/>
    <row r="2" spans="1:72" s="14" customFormat="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7"/>
    </row>
    <row r="3" spans="1:72" s="14" customFormat="1" ht="13.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5"/>
    </row>
    <row r="4" spans="1:72" ht="13.5" thickBot="1">
      <c r="A4" s="2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22"/>
    </row>
    <row r="5" spans="1:72" ht="13.5" thickTop="1">
      <c r="A5" s="2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13"/>
      <c r="AC5" s="13"/>
      <c r="AD5" s="13"/>
      <c r="AE5" s="13"/>
      <c r="AF5" s="13"/>
      <c r="AG5" s="13"/>
      <c r="AH5" s="13"/>
      <c r="AI5" s="13"/>
      <c r="AJ5" s="13"/>
      <c r="AK5" s="5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22"/>
    </row>
    <row r="6" spans="1:72" ht="12.75">
      <c r="A6" s="21"/>
      <c r="B6" s="3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22"/>
    </row>
    <row r="7" spans="1:72" ht="12.75">
      <c r="A7" s="21"/>
      <c r="B7" s="3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3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2"/>
    </row>
    <row r="8" spans="1:72" ht="19.5">
      <c r="A8" s="21"/>
      <c r="B8" s="34"/>
      <c r="C8" s="13"/>
      <c r="D8" s="13"/>
      <c r="E8" s="13"/>
      <c r="F8" s="13"/>
      <c r="G8" s="13"/>
      <c r="H8" s="13"/>
      <c r="I8" s="29" t="s">
        <v>10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22"/>
    </row>
    <row r="9" spans="1:72" ht="15">
      <c r="A9" s="21"/>
      <c r="B9" s="34"/>
      <c r="C9" s="13"/>
      <c r="D9" s="13"/>
      <c r="E9" s="13"/>
      <c r="F9" s="13"/>
      <c r="G9" s="13"/>
      <c r="H9" s="13"/>
      <c r="I9" s="74" t="s">
        <v>46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3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22"/>
    </row>
    <row r="10" spans="1:72" ht="18.75" thickBot="1">
      <c r="A10" s="21"/>
      <c r="B10" s="37"/>
      <c r="C10" s="79"/>
      <c r="D10" s="79"/>
      <c r="E10" s="79"/>
      <c r="F10" s="79"/>
      <c r="G10" s="79"/>
      <c r="H10" s="38"/>
      <c r="I10" s="61" t="s">
        <v>45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22"/>
    </row>
    <row r="11" spans="1:72" ht="14.25" thickBot="1" thickTop="1">
      <c r="A11" s="2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22"/>
    </row>
    <row r="12" spans="1:72" ht="13.5" thickTop="1">
      <c r="A12" s="2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22"/>
    </row>
    <row r="13" spans="1:72" s="13" customFormat="1" ht="12.75">
      <c r="A13" s="21"/>
      <c r="B13" s="44"/>
      <c r="C13" s="45"/>
      <c r="D13" s="45"/>
      <c r="E13" s="45"/>
      <c r="F13" s="45"/>
      <c r="G13" s="45"/>
      <c r="H13" s="46"/>
      <c r="I13" s="75" t="s">
        <v>498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BT13" s="22"/>
    </row>
    <row r="14" spans="1:72" s="13" customFormat="1" ht="12.75">
      <c r="A14" s="21"/>
      <c r="B14" s="4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BT14" s="22"/>
    </row>
    <row r="15" spans="1:72" s="13" customFormat="1" ht="12.75">
      <c r="A15" s="21"/>
      <c r="B15" s="4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BT15" s="22"/>
    </row>
    <row r="16" spans="1:72" s="13" customFormat="1" ht="12.75">
      <c r="A16" s="21"/>
      <c r="B16" s="48"/>
      <c r="C16" s="49"/>
      <c r="D16" s="49"/>
      <c r="E16" s="49"/>
      <c r="F16" s="49"/>
      <c r="G16" s="49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BT16" s="22"/>
    </row>
    <row r="17" spans="1:72" s="13" customFormat="1" ht="12.75">
      <c r="A17" s="21"/>
      <c r="B17" s="48"/>
      <c r="C17" s="50"/>
      <c r="D17" s="50"/>
      <c r="E17" s="50"/>
      <c r="F17" s="50"/>
      <c r="G17" s="5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BT17" s="22"/>
    </row>
    <row r="18" spans="1:72" ht="12.75">
      <c r="A18" s="21"/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22"/>
    </row>
    <row r="19" spans="1:72" ht="12.75">
      <c r="A19" s="21"/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22"/>
    </row>
    <row r="20" spans="1:72" ht="12.75">
      <c r="A20" s="21"/>
      <c r="B20" s="48"/>
      <c r="C20" s="80" t="s">
        <v>47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47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22"/>
    </row>
    <row r="21" spans="1:72" ht="12.75">
      <c r="A21" s="21"/>
      <c r="B21" s="48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47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22"/>
    </row>
    <row r="22" spans="1:72" ht="12.75">
      <c r="A22" s="21"/>
      <c r="B22" s="4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  <c r="AA22" s="47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22"/>
    </row>
    <row r="23" spans="1:72" ht="13.5" thickBot="1">
      <c r="A23" s="2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22"/>
    </row>
    <row r="24" spans="1:72" ht="13.5" thickTop="1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22"/>
    </row>
    <row r="25" spans="1:72" ht="12.75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22"/>
    </row>
    <row r="26" spans="1:72" ht="12.75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22"/>
    </row>
    <row r="27" spans="1:72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8"/>
    </row>
    <row r="28" spans="1:72" s="14" customFormat="1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0"/>
    </row>
    <row r="29" spans="1:72" s="14" customFormat="1" ht="13.5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</row>
  </sheetData>
  <sheetProtection/>
  <mergeCells count="2">
    <mergeCell ref="C10:G10"/>
    <mergeCell ref="C20:Z22"/>
  </mergeCells>
  <printOptions/>
  <pageMargins left="0.75" right="0.75" top="1" bottom="1" header="0.5" footer="0.5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I63"/>
  <sheetViews>
    <sheetView tabSelected="1" zoomScale="90" zoomScaleNormal="90" zoomScalePageLayoutView="0" workbookViewId="0" topLeftCell="D1">
      <selection activeCell="G15" sqref="G15"/>
    </sheetView>
  </sheetViews>
  <sheetFormatPr defaultColWidth="14.7109375" defaultRowHeight="12.75"/>
  <cols>
    <col min="1" max="1" width="2.421875" style="0" customWidth="1"/>
    <col min="2" max="2" width="14.7109375" style="0" customWidth="1"/>
    <col min="3" max="3" width="31.28125" style="0" bestFit="1" customWidth="1"/>
    <col min="4" max="6" width="29.421875" style="0" bestFit="1" customWidth="1"/>
    <col min="7" max="9" width="35.7109375" style="0" customWidth="1"/>
    <col min="10" max="10" width="2.421875" style="0" customWidth="1"/>
  </cols>
  <sheetData>
    <row r="2" spans="3:7" ht="12.75">
      <c r="C2" s="89"/>
      <c r="D2" s="89"/>
      <c r="E2" s="89"/>
      <c r="F2" s="89"/>
      <c r="G2" s="89"/>
    </row>
    <row r="5" spans="2:7" ht="12.75">
      <c r="B5" s="55" t="s">
        <v>0</v>
      </c>
      <c r="C5" s="55" t="s">
        <v>1</v>
      </c>
      <c r="D5" s="55" t="s">
        <v>3</v>
      </c>
      <c r="E5" s="55" t="s">
        <v>4</v>
      </c>
      <c r="F5" s="55" t="s">
        <v>5</v>
      </c>
      <c r="G5" s="55" t="s">
        <v>13</v>
      </c>
    </row>
    <row r="6" spans="2:7" ht="12.75">
      <c r="B6" s="72">
        <f>DCOUNTA([0]!Fatture,"anno",Utilita!J2:M3)</f>
        <v>141</v>
      </c>
      <c r="C6" s="72">
        <f>DCOUNTA([0]!Fatture,"anno",Utilita!O2:T3)</f>
        <v>51</v>
      </c>
      <c r="D6" s="72">
        <f>DCOUNTA([0]!Fatture,"anno",Utilita!V2:AA3)</f>
        <v>63</v>
      </c>
      <c r="E6" s="72">
        <f>DCOUNTA([0]!Fatture,"anno",Utilita!AC2:AH3)</f>
        <v>25</v>
      </c>
      <c r="F6" s="72">
        <f>DCOUNTA([0]!Fatture,"anno",Utilita!AJ2:AO3)</f>
        <v>2</v>
      </c>
      <c r="G6" s="72">
        <f>DCOUNTA([0]!Fatture,"anno",Utilita!AQ2:AT3)</f>
        <v>0</v>
      </c>
    </row>
    <row r="7" spans="2:7" ht="12.75">
      <c r="B7" s="13"/>
      <c r="C7" s="13"/>
      <c r="D7" s="13"/>
      <c r="E7" s="13"/>
      <c r="F7" s="13"/>
      <c r="G7" s="13"/>
    </row>
    <row r="8" spans="2:7" ht="12.75">
      <c r="B8" s="13"/>
      <c r="C8" s="13"/>
      <c r="D8" s="13"/>
      <c r="E8" s="13"/>
      <c r="F8" s="13"/>
      <c r="G8" s="13"/>
    </row>
    <row r="9" spans="3:9" ht="18">
      <c r="C9" s="93" t="s">
        <v>42</v>
      </c>
      <c r="D9" s="94"/>
      <c r="E9" s="94"/>
      <c r="F9" s="94"/>
      <c r="G9" s="94"/>
      <c r="H9" s="94"/>
      <c r="I9" s="94"/>
    </row>
    <row r="10" spans="3:9" ht="60" customHeight="1">
      <c r="C10" s="56" t="str">
        <f>"Numero giorni medi di pagamento per "&amp;C5</f>
        <v>Numero giorni medi di pagamento per Fatture pagate in 30 giorni</v>
      </c>
      <c r="D10" s="56" t="str">
        <f>"Numero giorni medi di pagamento per "&amp;D5</f>
        <v>Numero giorni medi di pagamento per Fatture pagate in 30-60 giorni</v>
      </c>
      <c r="E10" s="56" t="str">
        <f>"Numero giorni medi di pagamento per "&amp;E5</f>
        <v>Numero giorni medi di pagamento per Fatture pagate in 60-90 giorni</v>
      </c>
      <c r="F10" s="56" t="str">
        <f>"Numero giorni medi di pagamento per "&amp;F5</f>
        <v>Numero giorni medi di pagamento per Fatture pagate a oltre 90 giorni</v>
      </c>
      <c r="G10" s="59" t="s">
        <v>24</v>
      </c>
      <c r="H10" s="59" t="s">
        <v>23</v>
      </c>
      <c r="I10" s="59" t="s">
        <v>44</v>
      </c>
    </row>
    <row r="11" spans="3:9" ht="12.75">
      <c r="C11" s="68">
        <f>DSUM(Fatture,"Importo_X_giorni",Utilita!O2:S3)/DSUM(Fatture,"imp_fat",Utilita!O2:S3)</f>
        <v>17.14</v>
      </c>
      <c r="D11" s="68">
        <f>DSUM(Fatture,"Importo_X_giorni",Utilita!V2:AA3)/DSUM(Fatture,"imp_fat",Utilita!V2:AA3)</f>
        <v>43.48</v>
      </c>
      <c r="E11" s="68">
        <f>DSUM(Fatture,"Importo_X_giorni",Utilita!AC2:AH3)/DSUM(Fatture,"imp_fat",Utilita!AC2:AH3)</f>
        <v>75.72</v>
      </c>
      <c r="F11" s="68">
        <f>DSUM(Fatture,"Importo_X_giorni",Utilita!AJ2:AO3)/DSUM(Fatture,"imp_fat",Utilita!AJ2:AO3)</f>
        <v>118.02</v>
      </c>
      <c r="G11" s="71">
        <f>DSUM(Fatture,"Importo_X_giorni",Utilita!J2:M3)/DSUM(Fatture,"imp_fat",Utilita!J2:M3)</f>
        <v>30.8</v>
      </c>
      <c r="H11" s="71">
        <f>DSUM(Fatture,"Importo_X_GiorniDataDoc",Utilita!J2:M3)/DSUM(Fatture,"imp_fat",Utilita!J2:M3)</f>
        <v>46.94</v>
      </c>
      <c r="I11" s="71">
        <f>DSUM(Fatture,"Importo_X_Giorni_Oltre_Scadenza",Utilita!J2:M3)/DSUM(Fatture,"imp_fat",Utilita!J2:M3)</f>
        <v>0.8</v>
      </c>
    </row>
    <row r="13" spans="6:8" ht="12.75">
      <c r="F13" s="60" t="s">
        <v>15</v>
      </c>
      <c r="G13" s="57">
        <v>30</v>
      </c>
      <c r="H13" s="57">
        <v>30</v>
      </c>
    </row>
    <row r="15" spans="6:8" ht="12.75">
      <c r="F15" s="60" t="s">
        <v>16</v>
      </c>
      <c r="G15" s="58">
        <f>G11-G13</f>
        <v>0.8</v>
      </c>
      <c r="H15" s="58">
        <f>H11-H13</f>
        <v>16.94</v>
      </c>
    </row>
    <row r="17" spans="2:8" ht="18">
      <c r="B17" s="90" t="s">
        <v>43</v>
      </c>
      <c r="C17" s="91"/>
      <c r="D17" s="91"/>
      <c r="E17" s="91"/>
      <c r="F17" s="91"/>
      <c r="G17" s="91"/>
      <c r="H17" s="92"/>
    </row>
    <row r="18" spans="2:8" ht="69.75" customHeight="1">
      <c r="B18" s="62" t="s">
        <v>41</v>
      </c>
      <c r="C18" s="62" t="str">
        <f>"Numero giorni medi di pagamento per "&amp;C5</f>
        <v>Numero giorni medi di pagamento per Fatture pagate in 30 giorni</v>
      </c>
      <c r="D18" s="62" t="str">
        <f>"Numero giorni medi di pagamento per "&amp;D5</f>
        <v>Numero giorni medi di pagamento per Fatture pagate in 30-60 giorni</v>
      </c>
      <c r="E18" s="62" t="str">
        <f>"Numero giorni medi di pagamento per "&amp;E5</f>
        <v>Numero giorni medi di pagamento per Fatture pagate in 60-90 giorni</v>
      </c>
      <c r="F18" s="62" t="str">
        <f>"Numero giorni medi di pagamento per "&amp;F5</f>
        <v>Numero giorni medi di pagamento per Fatture pagate a oltre 90 giorni</v>
      </c>
      <c r="G18" s="63" t="s">
        <v>24</v>
      </c>
      <c r="H18" s="63" t="s">
        <v>23</v>
      </c>
    </row>
    <row r="19" spans="2:8" ht="12.75">
      <c r="B19" s="64" t="s">
        <v>29</v>
      </c>
      <c r="C19" s="68">
        <f>IF(ISERROR(DSUM(Fatture,"Importo_X_giorni",Utilita!O9:T10)/DSUM(Fatture,"imp_fat",Utilita!O9:T10)),0,DSUM(Fatture,"Importo_X_giorni",Utilita!O9:T10)/DSUM(Fatture,"imp_fat",Utilita!O9:T10))</f>
        <v>0</v>
      </c>
      <c r="D19" s="68">
        <f>IF(ISERROR(DSUM(Fatture,"Importo_X_giorni",Utilita!V9:AA10)/DSUM(Fatture,"imp_fat",Utilita!V9:AA10)),0,DSUM(Fatture,"Importo_X_giorni",Utilita!V9:AA10)/DSUM(Fatture,"imp_fat",Utilita!V9:AA10))</f>
        <v>42.91</v>
      </c>
      <c r="E19" s="68">
        <f>IF(ISERROR(DSUM(Fatture,"Importo_X_giorni",Utilita!AC9:AH10)/DSUM(Fatture,"imp_fat",Utilita!AC9:AH10)),0,DSUM(Fatture,"Importo_X_giorni",Utilita!AC9:AH10)/DSUM(Fatture,"imp_fat",Utilita!AC9:AH10))</f>
        <v>0</v>
      </c>
      <c r="F19" s="68">
        <f>IF(ISERROR(DSUM(Fatture,"Importo_X_giorni",Utilita!AJ9:AO10)/DSUM(Fatture,"imp_fat",Utilita!AJ9:AO10)),0,DSUM(Fatture,"Importo_X_giorni",Utilita!AJ9:AO10)/DSUM(Fatture,"imp_fat",Utilita!AJ9:AO10))</f>
        <v>129</v>
      </c>
      <c r="G19" s="71">
        <f>IF(ISERROR(DSUM(Fatture,"Importo_X_giorni",Utilita!J9:M10)/DSUM(Fatture,"imp_fat",Utilita!J9:M10)),0,DSUM(Fatture,"Importo_X_giorni",Utilita!J9:M10)/DSUM(Fatture,"imp_fat",Utilita!J9:M10))</f>
        <v>56.89</v>
      </c>
      <c r="H19" s="71">
        <f>IF(ISERROR(DSUM(Fatture,"Importo_X_GiorniDataDoc",Utilita!J9:M10)/DSUM(Fatture,"imp_fat",Utilita!J9:M10)),0,DSUM(Fatture,"Importo_X_GiorniDataDoc",Utilita!J9:M10)/DSUM(Fatture,"imp_fat",Utilita!J9:M10))</f>
        <v>58.75</v>
      </c>
    </row>
    <row r="20" spans="2:8" ht="12.75" hidden="1">
      <c r="B20" s="65"/>
      <c r="C20" s="69"/>
      <c r="D20" s="69"/>
      <c r="E20" s="69"/>
      <c r="F20" s="69"/>
      <c r="G20" s="73"/>
      <c r="H20" s="73"/>
    </row>
    <row r="21" spans="2:8" ht="12.75" hidden="1">
      <c r="B21" s="65"/>
      <c r="C21" s="69"/>
      <c r="D21" s="69"/>
      <c r="E21" s="69"/>
      <c r="F21" s="69"/>
      <c r="G21" s="73"/>
      <c r="H21" s="73"/>
    </row>
    <row r="22" spans="2:8" ht="12.75" hidden="1">
      <c r="B22" s="65"/>
      <c r="C22" s="69"/>
      <c r="D22" s="69"/>
      <c r="E22" s="69"/>
      <c r="F22" s="69"/>
      <c r="G22" s="73"/>
      <c r="H22" s="73"/>
    </row>
    <row r="23" spans="2:8" ht="12.75">
      <c r="B23" s="64" t="s">
        <v>30</v>
      </c>
      <c r="C23" s="68">
        <f>IF(ISERROR(DSUM(Fatture,"Importo_X_giorni",Utilita!O13:T14)/DSUM(Fatture,"imp_fat",Utilita!O13:T14)),0,DSUM(Fatture,"Importo_X_giorni",Utilita!O13:T14)/DSUM(Fatture,"imp_fat",Utilita!O13:T14))</f>
        <v>13.03</v>
      </c>
      <c r="D23" s="68">
        <f>IF(ISERROR(DSUM(Fatture,"Importo_X_giorni",Utilita!V13:AA14)/DSUM(Fatture,"imp_fat",Utilita!V13:AA14)),0,DSUM(Fatture,"Importo_X_giorni",Utilita!V13:AA14)/DSUM(Fatture,"imp_fat",Utilita!V13:AA14))</f>
        <v>46.26</v>
      </c>
      <c r="E23" s="68">
        <f>IF(ISERROR(DSUM(Fatture,"Importo_X_giorni",Utilita!AC13:AH14)/DSUM(Fatture,"imp_fat",Utilita!AC13:AH14)),0,DSUM(Fatture,"Importo_X_giorni",Utilita!AC13:AH14)/DSUM(Fatture,"imp_fat",Utilita!AC13:AH14))</f>
        <v>73.31</v>
      </c>
      <c r="F23" s="68">
        <f>IF(ISERROR(DSUM(Fatture,"Importo_X_giorni",Utilita!AJ13:AO14)/DSUM(Fatture,"imp_fat",Utilita!AJ13:AO14)),0,DSUM(Fatture,"Importo_X_giorni",Utilita!AJ13:AO14)/DSUM(Fatture,"imp_fat",Utilita!AJ13:AO14))</f>
        <v>0</v>
      </c>
      <c r="G23" s="71">
        <f>IF(ISERROR(DSUM(Fatture,"Importo_X_giorni",Utilita!J13:M14)/DSUM(Fatture,"imp_fat",Utilita!J13:M14)),0,DSUM(Fatture,"Importo_X_giorni",Utilita!J13:M14)/DSUM(Fatture,"imp_fat",Utilita!J13:M14))</f>
        <v>34.83</v>
      </c>
      <c r="H23" s="71">
        <f>IF(ISERROR(DSUM(Fatture,"Importo_X_GiorniDataDoc",Utilita!J13:M14)/DSUM(Fatture,"imp_fat",Utilita!J13:M14)),0,DSUM(Fatture,"Importo_X_GiorniDataDoc",Utilita!J13:M14)/DSUM(Fatture,"imp_fat",Utilita!J13:M14))</f>
        <v>43.59</v>
      </c>
    </row>
    <row r="24" spans="2:8" ht="12.75" hidden="1">
      <c r="B24" s="65"/>
      <c r="C24" s="69"/>
      <c r="D24" s="69"/>
      <c r="E24" s="69"/>
      <c r="F24" s="69"/>
      <c r="G24" s="73"/>
      <c r="H24" s="73"/>
    </row>
    <row r="25" spans="2:8" ht="12.75" hidden="1">
      <c r="B25" s="65"/>
      <c r="C25" s="69"/>
      <c r="D25" s="69"/>
      <c r="E25" s="69"/>
      <c r="F25" s="69"/>
      <c r="G25" s="73"/>
      <c r="H25" s="73"/>
    </row>
    <row r="26" spans="2:8" ht="12.75" hidden="1">
      <c r="B26" s="65"/>
      <c r="C26" s="69"/>
      <c r="D26" s="69"/>
      <c r="E26" s="69"/>
      <c r="F26" s="69"/>
      <c r="G26" s="73"/>
      <c r="H26" s="73"/>
    </row>
    <row r="27" spans="2:8" ht="12.75">
      <c r="B27" s="64" t="s">
        <v>31</v>
      </c>
      <c r="C27" s="68">
        <f>IF(ISERROR(DSUM(Fatture,"Importo_X_giorni",Utilita!O17:T18)/DSUM(Fatture,"imp_fat",Utilita!O17:T18)),0,DSUM(Fatture,"Importo_X_giorni",Utilita!O17:T18)/DSUM(Fatture,"imp_fat",Utilita!O17:T18))</f>
        <v>17.83</v>
      </c>
      <c r="D27" s="68">
        <f>IF(ISERROR(DSUM(Fatture,"Importo_X_giorni",Utilita!V17:AA18)/DSUM(Fatture,"imp_fat",Utilita!V17:AA18)),0,DSUM(Fatture,"Importo_X_giorni",Utilita!V17:AA18)/DSUM(Fatture,"imp_fat",Utilita!V17:AA18))</f>
        <v>35.43</v>
      </c>
      <c r="E27" s="68">
        <f>IF(ISERROR(DSUM(Fatture,"Importo_X_giorni",Utilita!AC17:AH18)/DSUM(Fatture,"imp_fat",Utilita!AC17:AH18)),0,DSUM(Fatture,"Importo_X_giorni",Utilita!AC17:AH18)/DSUM(Fatture,"imp_fat",Utilita!AC17:AH18))</f>
        <v>78.13</v>
      </c>
      <c r="F27" s="68">
        <f>IF(ISERROR(DSUM(Fatture,"Importo_X_giorni",Utilita!AJ17:AO18)/DSUM(Fatture,"imp_fat",Utilita!AJ17:AO18)),0,DSUM(Fatture,"Importo_X_giorni",Utilita!AJ17:AO18)/DSUM(Fatture,"imp_fat",Utilita!AJ17:AO18))</f>
        <v>106</v>
      </c>
      <c r="G27" s="71">
        <f>IF(ISERROR(DSUM(Fatture,"Importo_X_giorni",Utilita!J17:M18)/DSUM(Fatture,"imp_fat",Utilita!J17:M18)),0,DSUM(Fatture,"Importo_X_giorni",Utilita!J17:M18)/DSUM(Fatture,"imp_fat",Utilita!J17:M18))</f>
        <v>25.04</v>
      </c>
      <c r="H27" s="71">
        <f>IF(ISERROR(DSUM(Fatture,"Importo_X_GiorniDataDoc",Utilita!J17:M18)/DSUM(Fatture,"imp_fat",Utilita!J17:M18)),0,DSUM(Fatture,"Importo_X_GiorniDataDoc",Utilita!J17:M18)/DSUM(Fatture,"imp_fat",Utilita!J17:M18))</f>
        <v>46.72</v>
      </c>
    </row>
    <row r="28" spans="2:8" ht="12.75" hidden="1">
      <c r="B28" s="66"/>
      <c r="C28" s="70"/>
      <c r="D28" s="70"/>
      <c r="E28" s="70"/>
      <c r="F28" s="70"/>
      <c r="G28" s="70"/>
      <c r="H28" s="70"/>
    </row>
    <row r="29" spans="2:8" ht="12.75" hidden="1">
      <c r="B29" s="66"/>
      <c r="C29" s="70"/>
      <c r="D29" s="70"/>
      <c r="E29" s="70"/>
      <c r="F29" s="70"/>
      <c r="G29" s="70"/>
      <c r="H29" s="70"/>
    </row>
    <row r="30" spans="2:8" ht="12.75" hidden="1">
      <c r="B30" s="66"/>
      <c r="C30" s="70"/>
      <c r="D30" s="70"/>
      <c r="E30" s="70"/>
      <c r="F30" s="70"/>
      <c r="G30" s="70"/>
      <c r="H30" s="70"/>
    </row>
    <row r="31" spans="2:8" ht="12.75">
      <c r="B31" s="64" t="s">
        <v>32</v>
      </c>
      <c r="C31" s="68">
        <f>IF(ISERROR(DSUM(Fatture,"Importo_X_giorni",Utilita!O21:T22)/DSUM(Fatture,"imp_fat",Utilita!O21:T22)),0,DSUM(Fatture,"Importo_X_giorni",Utilita!O21:T22)/DSUM(Fatture,"imp_fat",Utilita!O21:T22))</f>
        <v>19.85</v>
      </c>
      <c r="D31" s="68">
        <f>IF(ISERROR(DSUM(Fatture,"Importo_X_giorni",Utilita!V21:AA22)/DSUM(Fatture,"imp_fat",Utilita!V21:AA22)),0,DSUM(Fatture,"Importo_X_giorni",Utilita!V21:AA22)/DSUM(Fatture,"imp_fat",Utilita!V21:AA22))</f>
        <v>34.74</v>
      </c>
      <c r="E31" s="68">
        <f>IF(ISERROR(DSUM(Fatture,"Importo_X_giorni",Utilita!AC21:AH22)/DSUM(Fatture,"imp_fat",Utilita!AC21:AH22)),0,DSUM(Fatture,"Importo_X_giorni",Utilita!AC21:AH22)/DSUM(Fatture,"imp_fat",Utilita!AC21:AH22))</f>
        <v>0</v>
      </c>
      <c r="F31" s="68">
        <f>IF(ISERROR(DSUM(Fatture,"Importo_X_giorni",Utilita!AJ21:AO22)/DSUM(Fatture,"imp_fat",Utilita!AJ21:AO22)),0,DSUM(Fatture,"Importo_X_giorni",Utilita!AJ21:AO22)/DSUM(Fatture,"imp_fat",Utilita!AJ21:AO22))</f>
        <v>98</v>
      </c>
      <c r="G31" s="71">
        <f>IF(ISERROR(DSUM(Fatture,"Importo_X_giorni",Utilita!J21:M22)/DSUM(Fatture,"imp_fat",Utilita!J21:M22)),0,DSUM(Fatture,"Importo_X_giorni",Utilita!J21:M22)/DSUM(Fatture,"imp_fat",Utilita!J21:M22))</f>
        <v>29.01</v>
      </c>
      <c r="H31" s="71">
        <f>IF(ISERROR(DSUM(Fatture,"Importo_X_GiorniDataDoc",Utilita!J21:M22)/DSUM(Fatture,"imp_fat",Utilita!J21:M22)),0,DSUM(Fatture,"Importo_X_GiorniDataDoc",Utilita!J21:M22)/DSUM(Fatture,"imp_fat",Utilita!J21:M22))</f>
        <v>36.74</v>
      </c>
    </row>
    <row r="32" spans="2:8" ht="12.75" hidden="1">
      <c r="B32" s="66"/>
      <c r="C32" s="70"/>
      <c r="D32" s="70"/>
      <c r="E32" s="70"/>
      <c r="F32" s="70"/>
      <c r="G32" s="70"/>
      <c r="H32" s="70"/>
    </row>
    <row r="33" spans="2:8" ht="12.75" hidden="1">
      <c r="B33" s="66"/>
      <c r="C33" s="70"/>
      <c r="D33" s="70"/>
      <c r="E33" s="70"/>
      <c r="F33" s="70"/>
      <c r="G33" s="70"/>
      <c r="H33" s="70"/>
    </row>
    <row r="34" spans="2:8" ht="12.75" hidden="1">
      <c r="B34" s="66"/>
      <c r="C34" s="70"/>
      <c r="D34" s="70"/>
      <c r="E34" s="70"/>
      <c r="F34" s="70"/>
      <c r="G34" s="70"/>
      <c r="H34" s="70"/>
    </row>
    <row r="35" spans="2:8" ht="12.75">
      <c r="B35" s="64" t="s">
        <v>33</v>
      </c>
      <c r="C35" s="68">
        <f>IF(ISERROR(DSUM(Fatture,"Importo_X_giorni",Utilita!O25:T26)/DSUM(Fatture,"imp_fat",Utilita!O25:T26)),0,DSUM(Fatture,"Importo_X_giorni",Utilita!O25:T26)/DSUM(Fatture,"imp_fat",Utilita!O25:T26))</f>
        <v>0</v>
      </c>
      <c r="D35" s="68">
        <f>IF(ISERROR(DSUM(Fatture,"Importo_X_giorni",Utilita!V25:AA26)/DSUM(Fatture,"imp_fat",Utilita!V25:AA26)),0,DSUM(Fatture,"Importo_X_giorni",Utilita!V25:AA26)/DSUM(Fatture,"imp_fat",Utilita!V25:AA26))</f>
        <v>0</v>
      </c>
      <c r="E35" s="68">
        <f>IF(ISERROR(DSUM(Fatture,"Importo_X_giorni",Utilita!AC25:AH26)/DSUM(Fatture,"imp_fat",Utilita!AC25:AH26)),0,DSUM(Fatture,"Importo_X_giorni",Utilita!AC25:AH26)/DSUM(Fatture,"imp_fat",Utilita!AC25:AH26))</f>
        <v>0</v>
      </c>
      <c r="F35" s="68">
        <f>IF(ISERROR(DSUM(Fatture,"Importo_X_giorni",Utilita!AJ25:AO26)/DSUM(Fatture,"imp_fat",Utilita!AJ25:AO26)),0,DSUM(Fatture,"Importo_X_giorni",Utilita!AJ25:AO26)/DSUM(Fatture,"imp_fat",Utilita!AJ25:AO26))</f>
        <v>0</v>
      </c>
      <c r="G35" s="71">
        <f>IF(ISERROR(DSUM(Fatture,"Importo_X_giorni",Utilita!J25:M26)/DSUM(Fatture,"imp_fat",Utilita!J25:M26)),0,DSUM(Fatture,"Importo_X_giorni",Utilita!J25:M26)/DSUM(Fatture,"imp_fat",Utilita!J25:M26))</f>
        <v>0</v>
      </c>
      <c r="H35" s="71">
        <f>IF(ISERROR(DSUM(Fatture,"Importo_X_GiorniDataDoc",Utilita!J25:M26)/DSUM(Fatture,"imp_fat",Utilita!J25:M26)),0,DSUM(Fatture,"Importo_X_GiorniDataDoc",Utilita!J25:M26)/DSUM(Fatture,"imp_fat",Utilita!J25:M26))</f>
        <v>0</v>
      </c>
    </row>
    <row r="36" spans="2:8" ht="12.75" hidden="1">
      <c r="B36" s="66"/>
      <c r="C36" s="70"/>
      <c r="D36" s="70"/>
      <c r="E36" s="70"/>
      <c r="F36" s="70"/>
      <c r="G36" s="70"/>
      <c r="H36" s="70"/>
    </row>
    <row r="37" spans="2:8" ht="12.75" hidden="1">
      <c r="B37" s="66"/>
      <c r="C37" s="70"/>
      <c r="D37" s="70"/>
      <c r="E37" s="70"/>
      <c r="F37" s="70"/>
      <c r="G37" s="70"/>
      <c r="H37" s="70"/>
    </row>
    <row r="38" spans="2:8" ht="12.75" hidden="1">
      <c r="B38" s="66"/>
      <c r="C38" s="70"/>
      <c r="D38" s="70"/>
      <c r="E38" s="70"/>
      <c r="F38" s="70"/>
      <c r="G38" s="70"/>
      <c r="H38" s="70"/>
    </row>
    <row r="39" spans="2:8" ht="12.75">
      <c r="B39" s="64" t="s">
        <v>34</v>
      </c>
      <c r="C39" s="68">
        <f>IF(ISERROR(DSUM(Fatture,"Importo_X_giorni",Utilita!O29:T30)/DSUM(Fatture,"imp_fat",Utilita!O29:T30)),0,DSUM(Fatture,"Importo_X_giorni",Utilita!O29:T30)/DSUM(Fatture,"imp_fat",Utilita!O29:T30))</f>
        <v>0</v>
      </c>
      <c r="D39" s="68">
        <f>IF(ISERROR(DSUM(Fatture,"Importo_X_giorni",Utilita!V29:AA30)/DSUM(Fatture,"imp_fat",Utilita!V29:AA30)),0,DSUM(Fatture,"Importo_X_giorni",Utilita!V29:AA30)/DSUM(Fatture,"imp_fat",Utilita!V29:AA30))</f>
        <v>0</v>
      </c>
      <c r="E39" s="68">
        <f>IF(ISERROR(DSUM(Fatture,"Importo_X_giorni",Utilita!AC29:AH30)/DSUM(Fatture,"imp_fat",Utilita!AC29:AH30)),0,DSUM(Fatture,"Importo_X_giorni",Utilita!AC29:AH30)/DSUM(Fatture,"imp_fat",Utilita!AC29:AH30))</f>
        <v>0</v>
      </c>
      <c r="F39" s="68">
        <f>IF(ISERROR(DSUM(Fatture,"Importo_X_giorni",Utilita!AJ29:AO30)/DSUM(Fatture,"imp_fat",Utilita!AJ29:AO30)),0,DSUM(Fatture,"Importo_X_giorni",Utilita!AJ29:AO30)/DSUM(Fatture,"imp_fat",Utilita!AJ29:AO30))</f>
        <v>0</v>
      </c>
      <c r="G39" s="71">
        <f>IF(ISERROR(DSUM(Fatture,"Importo_X_giorni",Utilita!J29:M30)/DSUM(Fatture,"imp_fat",Utilita!J29:M30)),0,DSUM(Fatture,"Importo_X_giorni",Utilita!J29:M30)/DSUM(Fatture,"imp_fat",Utilita!J29:M30))</f>
        <v>0</v>
      </c>
      <c r="H39" s="71">
        <f>IF(ISERROR(DSUM(Fatture,"Importo_X_GiorniDataDoc",Utilita!J29:M30)/DSUM(Fatture,"imp_fat",Utilita!J29:M30)),0,DSUM(Fatture,"Importo_X_GiorniDataDoc",Utilita!J29:M30)/DSUM(Fatture,"imp_fat",Utilita!J29:M30))</f>
        <v>0</v>
      </c>
    </row>
    <row r="40" spans="2:8" ht="12.75" hidden="1">
      <c r="B40" s="66"/>
      <c r="C40" s="70"/>
      <c r="D40" s="70"/>
      <c r="E40" s="70"/>
      <c r="F40" s="70"/>
      <c r="G40" s="70"/>
      <c r="H40" s="70"/>
    </row>
    <row r="41" spans="2:8" ht="12.75" hidden="1">
      <c r="B41" s="66"/>
      <c r="C41" s="70"/>
      <c r="D41" s="70"/>
      <c r="E41" s="70"/>
      <c r="F41" s="70"/>
      <c r="G41" s="70"/>
      <c r="H41" s="70"/>
    </row>
    <row r="42" spans="2:8" ht="12.75" hidden="1">
      <c r="B42" s="66"/>
      <c r="C42" s="70"/>
      <c r="D42" s="70"/>
      <c r="E42" s="70"/>
      <c r="F42" s="70"/>
      <c r="G42" s="70"/>
      <c r="H42" s="70"/>
    </row>
    <row r="43" spans="2:8" ht="12.75">
      <c r="B43" s="64" t="s">
        <v>35</v>
      </c>
      <c r="C43" s="68">
        <f>IF(ISERROR(DSUM(Fatture,"Importo_X_giorni",Utilita!O33:T34)/DSUM(Fatture,"imp_fat",Utilita!O33:T34)),0,DSUM(Fatture,"Importo_X_giorni",Utilita!O33:T34)/DSUM(Fatture,"imp_fat",Utilita!O33:T34))</f>
        <v>0</v>
      </c>
      <c r="D43" s="68">
        <f>IF(ISERROR(DSUM(Fatture,"Importo_X_giorni",Utilita!V33:AA34)/DSUM(Fatture,"imp_fat",Utilita!V33:AA34)),0,DSUM(Fatture,"Importo_X_giorni",Utilita!V33:AA34)/DSUM(Fatture,"imp_fat",Utilita!V33:AA34))</f>
        <v>0</v>
      </c>
      <c r="E43" s="68">
        <f>IF(ISERROR(DSUM(Fatture,"Importo_X_giorni",Utilita!AC33:AH34)/DSUM(Fatture,"imp_fat",Utilita!AC33:AH34)),0,DSUM(Fatture,"Importo_X_giorni",Utilita!AC33:AH34)/DSUM(Fatture,"imp_fat",Utilita!AC33:AH34))</f>
        <v>0</v>
      </c>
      <c r="F43" s="68">
        <f>IF(ISERROR(DSUM(Fatture,"Importo_X_giorni",Utilita!AJ33:AO34)/DSUM(Fatture,"imp_fat",Utilita!AJ33:AO34)),0,DSUM(Fatture,"Importo_X_giorni",Utilita!AJ33:AO34)/DSUM(Fatture,"imp_fat",Utilita!AJ33:AO34))</f>
        <v>0</v>
      </c>
      <c r="G43" s="71">
        <f>IF(ISERROR(DSUM(Fatture,"Importo_X_giorni",Utilita!J33:M34)/DSUM(Fatture,"imp_fat",Utilita!J33:M34)),0,DSUM(Fatture,"Importo_X_giorni",Utilita!J33:M34)/DSUM(Fatture,"imp_fat",Utilita!J33:M34))</f>
        <v>0</v>
      </c>
      <c r="H43" s="71">
        <f>IF(ISERROR(DSUM(Fatture,"Importo_X_GiorniDataDoc",Utilita!J33:M34)/DSUM(Fatture,"imp_fat",Utilita!J33:M34)),0,DSUM(Fatture,"Importo_X_GiorniDataDoc",Utilita!J33:M34)/DSUM(Fatture,"imp_fat",Utilita!J33:M34))</f>
        <v>0</v>
      </c>
    </row>
    <row r="44" spans="2:8" ht="12.75" hidden="1">
      <c r="B44" s="66"/>
      <c r="C44" s="70"/>
      <c r="D44" s="70"/>
      <c r="E44" s="70"/>
      <c r="F44" s="70"/>
      <c r="G44" s="70"/>
      <c r="H44" s="70"/>
    </row>
    <row r="45" spans="2:8" ht="12.75" hidden="1">
      <c r="B45" s="66"/>
      <c r="C45" s="70"/>
      <c r="D45" s="70"/>
      <c r="E45" s="70"/>
      <c r="F45" s="70"/>
      <c r="G45" s="70"/>
      <c r="H45" s="70"/>
    </row>
    <row r="46" spans="2:8" ht="12.75" hidden="1">
      <c r="B46" s="66"/>
      <c r="C46" s="70"/>
      <c r="D46" s="70"/>
      <c r="E46" s="70"/>
      <c r="F46" s="70"/>
      <c r="G46" s="70"/>
      <c r="H46" s="70"/>
    </row>
    <row r="47" spans="2:8" ht="12.75">
      <c r="B47" s="64" t="s">
        <v>36</v>
      </c>
      <c r="C47" s="68">
        <f>IF(ISERROR(DSUM(Fatture,"Importo_X_giorni",Utilita!O37:T38)/DSUM(Fatture,"imp_fat",Utilita!O37:T38)),0,DSUM(Fatture,"Importo_X_giorni",Utilita!O37:T38)/DSUM(Fatture,"imp_fat",Utilita!O37:T38))</f>
        <v>0</v>
      </c>
      <c r="D47" s="68">
        <f>IF(ISERROR(DSUM(Fatture,"Importo_X_giorni",Utilita!V37:AA38)/DSUM(Fatture,"imp_fat",Utilita!V37:AA38)),0,DSUM(Fatture,"Importo_X_giorni",Utilita!V37:AA38)/DSUM(Fatture,"imp_fat",Utilita!V37:AA38))</f>
        <v>0</v>
      </c>
      <c r="E47" s="68">
        <f>IF(ISERROR(DSUM(Fatture,"Importo_X_giorni",Utilita!AC37:AH38)/DSUM(Fatture,"imp_fat",Utilita!AC37:AH38)),0,DSUM(Fatture,"Importo_X_giorni",Utilita!AC37:AH38)/DSUM(Fatture,"imp_fat",Utilita!AC37:AH38))</f>
        <v>0</v>
      </c>
      <c r="F47" s="68">
        <f>IF(ISERROR(DSUM(Fatture,"Importo_X_giorni",Utilita!AJ37:AO38)/DSUM(Fatture,"imp_fat",Utilita!AJ37:AO38)),0,DSUM(Fatture,"Importo_X_giorni",Utilita!AJ37:AO38)/DSUM(Fatture,"imp_fat",Utilita!AJ37:AO38))</f>
        <v>0</v>
      </c>
      <c r="G47" s="71">
        <f>IF(ISERROR(DSUM(Fatture,"Importo_X_giorni",Utilita!J37:M38)/DSUM(Fatture,"imp_fat",Utilita!J37:M38)),0,DSUM(Fatture,"Importo_X_giorni",Utilita!J37:M38)/DSUM(Fatture,"imp_fat",Utilita!J37:M38))</f>
        <v>0</v>
      </c>
      <c r="H47" s="71">
        <f>IF(ISERROR(DSUM(Fatture,"Importo_X_GiorniDataDoc",Utilita!J37:M38)/DSUM(Fatture,"imp_fat",Utilita!J37:M38)),0,DSUM(Fatture,"Importo_X_GiorniDataDoc",Utilita!J37:M38)/DSUM(Fatture,"imp_fat",Utilita!J37:M38))</f>
        <v>0</v>
      </c>
    </row>
    <row r="48" spans="2:8" ht="12.75" hidden="1">
      <c r="B48" s="66"/>
      <c r="C48" s="70"/>
      <c r="D48" s="70"/>
      <c r="E48" s="70"/>
      <c r="F48" s="70"/>
      <c r="G48" s="70"/>
      <c r="H48" s="70"/>
    </row>
    <row r="49" spans="2:8" ht="12.75" hidden="1">
      <c r="B49" s="66"/>
      <c r="C49" s="70"/>
      <c r="D49" s="70"/>
      <c r="E49" s="70"/>
      <c r="F49" s="70"/>
      <c r="G49" s="70"/>
      <c r="H49" s="70"/>
    </row>
    <row r="50" spans="2:8" ht="12.75" hidden="1">
      <c r="B50" s="66"/>
      <c r="C50" s="70"/>
      <c r="D50" s="70"/>
      <c r="E50" s="70"/>
      <c r="F50" s="70"/>
      <c r="G50" s="70"/>
      <c r="H50" s="70"/>
    </row>
    <row r="51" spans="2:8" ht="12.75">
      <c r="B51" s="64" t="s">
        <v>37</v>
      </c>
      <c r="C51" s="68">
        <f>IF(ISERROR(DSUM(Fatture,"Importo_X_giorni",Utilita!O41:T42)/DSUM(Fatture,"imp_fat",Utilita!O41:T42)),0,DSUM(Fatture,"Importo_X_giorni",Utilita!O41:T42)/DSUM(Fatture,"imp_fat",Utilita!O41:T42))</f>
        <v>0</v>
      </c>
      <c r="D51" s="68">
        <f>IF(ISERROR(DSUM(Fatture,"Importo_X_giorni",Utilita!V41:AA42)/DSUM(Fatture,"imp_fat",Utilita!V41:AA42)),0,DSUM(Fatture,"Importo_X_giorni",Utilita!V41:AA42)/DSUM(Fatture,"imp_fat",Utilita!V41:AA42))</f>
        <v>0</v>
      </c>
      <c r="E51" s="68">
        <f>IF(ISERROR(DSUM(Fatture,"Importo_X_giorni",Utilita!AC41:AH42)/DSUM(Fatture,"imp_fat",Utilita!AC41:AH42)),0,DSUM(Fatture,"Importo_X_giorni",Utilita!AC41:AH42)/DSUM(Fatture,"imp_fat",Utilita!AC41:AH42))</f>
        <v>0</v>
      </c>
      <c r="F51" s="68">
        <f>IF(ISERROR(DSUM(Fatture,"Importo_X_giorni",Utilita!AJ41:AO42)/DSUM(Fatture,"imp_fat",Utilita!AJ41:AO42)),0,DSUM(Fatture,"Importo_X_giorni",Utilita!AJ41:AO42)/DSUM(Fatture,"imp_fat",Utilita!AJ41:AO42))</f>
        <v>0</v>
      </c>
      <c r="G51" s="71">
        <f>IF(ISERROR(DSUM(Fatture,"Importo_X_giorni",Utilita!J41:M42)/DSUM(Fatture,"imp_fat",Utilita!J41:M42)),0,DSUM(Fatture,"Importo_X_giorni",Utilita!J41:M42)/DSUM(Fatture,"imp_fat",Utilita!J41:M42))</f>
        <v>0</v>
      </c>
      <c r="H51" s="71">
        <f>IF(ISERROR(DSUM(Fatture,"Importo_X_GiorniDataDoc",Utilita!J41:M42)/DSUM(Fatture,"imp_fat",Utilita!J41:M42)),0,DSUM(Fatture,"Importo_X_GiorniDataDoc",Utilita!J41:M42)/DSUM(Fatture,"imp_fat",Utilita!J41:M42))</f>
        <v>0</v>
      </c>
    </row>
    <row r="52" spans="2:8" ht="12.75" hidden="1">
      <c r="B52" s="66"/>
      <c r="C52" s="70"/>
      <c r="D52" s="70"/>
      <c r="E52" s="70"/>
      <c r="F52" s="70"/>
      <c r="G52" s="70"/>
      <c r="H52" s="70"/>
    </row>
    <row r="53" spans="2:8" ht="12.75" hidden="1">
      <c r="B53" s="66"/>
      <c r="C53" s="70"/>
      <c r="D53" s="70"/>
      <c r="E53" s="70"/>
      <c r="F53" s="70"/>
      <c r="G53" s="70"/>
      <c r="H53" s="70"/>
    </row>
    <row r="54" spans="2:8" ht="12.75" hidden="1">
      <c r="B54" s="66"/>
      <c r="C54" s="70"/>
      <c r="D54" s="70"/>
      <c r="E54" s="70"/>
      <c r="F54" s="70"/>
      <c r="G54" s="70"/>
      <c r="H54" s="70"/>
    </row>
    <row r="55" spans="2:8" ht="12.75">
      <c r="B55" s="64" t="s">
        <v>38</v>
      </c>
      <c r="C55" s="68">
        <f>IF(ISERROR(DSUM(Fatture,"Importo_X_giorni",Utilita!O45:T46)/DSUM(Fatture,"imp_fat",Utilita!O45:T46)),0,DSUM(Fatture,"Importo_X_giorni",Utilita!O45:T46)/DSUM(Fatture,"imp_fat",Utilita!O45:T46))</f>
        <v>0</v>
      </c>
      <c r="D55" s="68">
        <f>IF(ISERROR(DSUM(Fatture,"Importo_X_giorni",Utilita!V45:AA46)/DSUM(Fatture,"imp_fat",Utilita!V45:AA46)),0,DSUM(Fatture,"Importo_X_giorni",Utilita!V45:AA46)/DSUM(Fatture,"imp_fat",Utilita!V45:AA46))</f>
        <v>0</v>
      </c>
      <c r="E55" s="68">
        <f>IF(ISERROR(DSUM(Fatture,"Importo_X_giorni",Utilita!AC45:AH46)/DSUM(Fatture,"imp_fat",Utilita!AC45:AH46)),0,DSUM(Fatture,"Importo_X_giorni",Utilita!AC45:AH46)/DSUM(Fatture,"imp_fat",Utilita!AC45:AH46))</f>
        <v>0</v>
      </c>
      <c r="F55" s="68">
        <f>IF(ISERROR(DSUM(Fatture,"Importo_X_giorni",Utilita!AJ45:AO46)/DSUM(Fatture,"imp_fat",Utilita!AJ45:AO46)),0,DSUM(Fatture,"Importo_X_giorni",Utilita!AJ45:AO46)/DSUM(Fatture,"imp_fat",Utilita!AJ45:AO46))</f>
        <v>0</v>
      </c>
      <c r="G55" s="71">
        <f>IF(ISERROR(DSUM(Fatture,"Importo_X_giorni",Utilita!J45:M46)/DSUM(Fatture,"imp_fat",Utilita!J45:M46)),0,DSUM(Fatture,"Importo_X_giorni",Utilita!J45:M46)/DSUM(Fatture,"imp_fat",Utilita!J45:M46))</f>
        <v>0</v>
      </c>
      <c r="H55" s="71">
        <f>IF(ISERROR(DSUM(Fatture,"Importo_X_GiorniDataDoc",Utilita!J45:M46)/DSUM(Fatture,"imp_fat",Utilita!J45:M46)),0,DSUM(Fatture,"Importo_X_GiorniDataDoc",Utilita!J45:M46)/DSUM(Fatture,"imp_fat",Utilita!J45:M46))</f>
        <v>0</v>
      </c>
    </row>
    <row r="56" spans="2:8" ht="12.75" hidden="1">
      <c r="B56" s="66"/>
      <c r="C56" s="70"/>
      <c r="D56" s="70"/>
      <c r="E56" s="70"/>
      <c r="F56" s="70"/>
      <c r="G56" s="70"/>
      <c r="H56" s="70"/>
    </row>
    <row r="57" spans="2:8" ht="12.75" hidden="1">
      <c r="B57" s="66"/>
      <c r="C57" s="70"/>
      <c r="D57" s="70"/>
      <c r="E57" s="70"/>
      <c r="F57" s="70"/>
      <c r="G57" s="70"/>
      <c r="H57" s="70"/>
    </row>
    <row r="58" spans="2:8" ht="12.75" hidden="1">
      <c r="B58" s="66"/>
      <c r="C58" s="70"/>
      <c r="D58" s="70"/>
      <c r="E58" s="70"/>
      <c r="F58" s="70"/>
      <c r="G58" s="70"/>
      <c r="H58" s="70"/>
    </row>
    <row r="59" spans="2:8" ht="12.75">
      <c r="B59" s="64" t="s">
        <v>39</v>
      </c>
      <c r="C59" s="68">
        <f>IF(ISERROR(DSUM(Fatture,"Importo_X_giorni",Utilita!O49:T50)/DSUM(Fatture,"imp_fat",Utilita!O49:T50)),0,DSUM(Fatture,"Importo_X_giorni",Utilita!O49:T50)/DSUM(Fatture,"imp_fat",Utilita!O49:T50))</f>
        <v>0</v>
      </c>
      <c r="D59" s="68">
        <f>IF(ISERROR(DSUM(Fatture,"Importo_X_giorni",Utilita!V49:AA50)/DSUM(Fatture,"imp_fat",Utilita!V49:AA50)),0,DSUM(Fatture,"Importo_X_giorni",Utilita!V49:AA50)/DSUM(Fatture,"imp_fat",Utilita!V49:AA50))</f>
        <v>0</v>
      </c>
      <c r="E59" s="68">
        <f>IF(ISERROR(DSUM(Fatture,"Importo_X_giorni",Utilita!AC49:AH50)/DSUM(Fatture,"imp_fat",Utilita!AC49:AH50)),0,DSUM(Fatture,"Importo_X_giorni",Utilita!AC49:AH50)/DSUM(Fatture,"imp_fat",Utilita!AC49:AH50))</f>
        <v>0</v>
      </c>
      <c r="F59" s="68">
        <f>IF(ISERROR(DSUM(Fatture,"Importo_X_giorni",Utilita!AJ49:AO50)/DSUM(Fatture,"imp_fat",Utilita!AJ49:AO50)),0,DSUM(Fatture,"Importo_X_giorni",Utilita!AJ49:AO50)/DSUM(Fatture,"imp_fat",Utilita!AJ49:AO50))</f>
        <v>0</v>
      </c>
      <c r="G59" s="71">
        <f>IF(ISERROR(DSUM(Fatture,"Importo_X_giorni",Utilita!J49:M50)/DSUM(Fatture,"imp_fat",Utilita!J49:M50)),0,DSUM(Fatture,"Importo_X_giorni",Utilita!J49:M50)/DSUM(Fatture,"imp_fat",Utilita!J49:M50))</f>
        <v>0</v>
      </c>
      <c r="H59" s="71">
        <f>IF(ISERROR(DSUM(Fatture,"Importo_X_GiorniDataDoc",Utilita!J49:M50)/DSUM(Fatture,"imp_fat",Utilita!J49:M50)),0,DSUM(Fatture,"Importo_X_GiorniDataDoc",Utilita!J49:M50)/DSUM(Fatture,"imp_fat",Utilita!J49:M50))</f>
        <v>0</v>
      </c>
    </row>
    <row r="60" spans="2:8" ht="12.75" hidden="1">
      <c r="B60" s="66"/>
      <c r="C60" s="70"/>
      <c r="D60" s="70"/>
      <c r="E60" s="70"/>
      <c r="F60" s="70"/>
      <c r="G60" s="70"/>
      <c r="H60" s="70"/>
    </row>
    <row r="61" spans="2:8" ht="12.75" hidden="1">
      <c r="B61" s="66"/>
      <c r="C61" s="70"/>
      <c r="D61" s="70"/>
      <c r="E61" s="70"/>
      <c r="F61" s="70"/>
      <c r="G61" s="70"/>
      <c r="H61" s="70"/>
    </row>
    <row r="62" spans="2:8" ht="12.75" hidden="1">
      <c r="B62" s="66"/>
      <c r="C62" s="70"/>
      <c r="D62" s="70"/>
      <c r="E62" s="70"/>
      <c r="F62" s="70"/>
      <c r="G62" s="70"/>
      <c r="H62" s="70"/>
    </row>
    <row r="63" spans="2:8" ht="12.75">
      <c r="B63" s="64" t="s">
        <v>40</v>
      </c>
      <c r="C63" s="68">
        <f>IF(ISERROR(DSUM(Fatture,"Importo_X_giorni",Utilita!O53:T54)/DSUM(Fatture,"imp_fat",Utilita!O53:T54)),0,DSUM(Fatture,"Importo_X_giorni",Utilita!O53:T54)/DSUM(Fatture,"imp_fat",Utilita!O53:T54))</f>
        <v>0</v>
      </c>
      <c r="D63" s="68">
        <f>IF(ISERROR(DSUM(Fatture,"Importo_X_giorni",Utilita!V53:AA54)/DSUM(Fatture,"imp_fat",Utilita!V53:AA54)),0,DSUM(Fatture,"Importo_X_giorni",Utilita!V53:AA54)/DSUM(Fatture,"imp_fat",Utilita!V53:AA54))</f>
        <v>0</v>
      </c>
      <c r="E63" s="68">
        <f>IF(ISERROR(DSUM(Fatture,"Importo_X_giorni",Utilita!AC53:AH54)/DSUM(Fatture,"imp_fat",Utilita!AC53:AH54)),0,DSUM(Fatture,"Importo_X_giorni",Utilita!AC53:AH54)/DSUM(Fatture,"imp_fat",Utilita!AC53:AH54))</f>
        <v>0</v>
      </c>
      <c r="F63" s="68">
        <f>IF(ISERROR(DSUM(Fatture,"Importo_X_giorni",Utilita!AJ53:AO54)/DSUM(Fatture,"imp_fat",Utilita!AJ53:AO54)),0,DSUM(Fatture,"Importo_X_giorni",Utilita!AJ53:AO54)/DSUM(Fatture,"imp_fat",Utilita!AJ53:AO54))</f>
        <v>0</v>
      </c>
      <c r="G63" s="71">
        <f>IF(ISERROR(DSUM(Fatture,"Importo_X_giorni",Utilita!J53:M54)/DSUM(Fatture,"imp_fat",Utilita!J53:M54)),0,DSUM(Fatture,"Importo_X_giorni",Utilita!J53:M54)/DSUM(Fatture,"imp_fat",Utilita!J53:M54))</f>
        <v>0</v>
      </c>
      <c r="H63" s="71">
        <f>IF(ISERROR(DSUM(Fatture,"Importo_X_GiorniDataDoc",Utilita!J53:M54)/DSUM(Fatture,"imp_fat",Utilita!J53:M54)),0,DSUM(Fatture,"Importo_X_GiorniDataDoc",Utilita!J53:M54)/DSUM(Fatture,"imp_fat",Utilita!J53:M54))</f>
        <v>0</v>
      </c>
    </row>
  </sheetData>
  <sheetProtection/>
  <mergeCells count="3">
    <mergeCell ref="C2:G2"/>
    <mergeCell ref="B17:H17"/>
    <mergeCell ref="C9:I9"/>
  </mergeCells>
  <printOptions/>
  <pageMargins left="0.75" right="0.75" top="1" bottom="1" header="0.5" footer="0.5"/>
  <pageSetup fitToHeight="1" fitToWidth="1" horizontalDpi="600" verticalDpi="6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U1722"/>
  <sheetViews>
    <sheetView zoomScale="75" zoomScaleNormal="75" zoomScalePageLayoutView="0" workbookViewId="0" topLeftCell="A1">
      <pane ySplit="1" topLeftCell="A226" activePane="bottomLeft" state="frozen"/>
      <selection pane="topLeft" activeCell="A1" sqref="A1"/>
      <selection pane="bottomLeft" activeCell="A239" sqref="A239:IV239"/>
    </sheetView>
  </sheetViews>
  <sheetFormatPr defaultColWidth="9.140625" defaultRowHeight="16.5" customHeight="1"/>
  <cols>
    <col min="1" max="1" width="5.8515625" style="3" customWidth="1"/>
    <col min="2" max="2" width="9.7109375" style="3" bestFit="1" customWidth="1"/>
    <col min="3" max="3" width="79.140625" style="3" bestFit="1" customWidth="1"/>
    <col min="4" max="4" width="11.140625" style="3" bestFit="1" customWidth="1"/>
    <col min="5" max="5" width="22.57421875" style="3" customWidth="1"/>
    <col min="6" max="6" width="11.140625" style="3" bestFit="1" customWidth="1"/>
    <col min="7" max="7" width="13.140625" style="77" bestFit="1" customWidth="1"/>
    <col min="8" max="8" width="12.28125" style="77" customWidth="1"/>
    <col min="9" max="9" width="10.57421875" style="77" bestFit="1" customWidth="1"/>
    <col min="10" max="10" width="11.140625" style="3" bestFit="1" customWidth="1"/>
    <col min="11" max="11" width="11.7109375" style="78" bestFit="1" customWidth="1"/>
    <col min="12" max="12" width="12.140625" style="3" bestFit="1" customWidth="1"/>
    <col min="13" max="13" width="11.00390625" style="3" bestFit="1" customWidth="1"/>
    <col min="14" max="14" width="17.421875" style="77" bestFit="1" customWidth="1"/>
    <col min="15" max="15" width="13.28125" style="3" bestFit="1" customWidth="1"/>
    <col min="16" max="16" width="9.8515625" style="77" customWidth="1"/>
    <col min="17" max="17" width="12.7109375" style="78" customWidth="1"/>
    <col min="18" max="18" width="13.7109375" style="3" customWidth="1"/>
    <col min="19" max="19" width="13.140625" style="77" customWidth="1"/>
    <col min="20" max="20" width="21.7109375" style="78" customWidth="1"/>
    <col min="21" max="21" width="18.28125" style="77" customWidth="1"/>
    <col min="22" max="22" width="26.8515625" style="77" customWidth="1"/>
    <col min="23" max="23" width="29.7109375" style="78" customWidth="1"/>
    <col min="24" max="24" width="35.00390625" style="77" customWidth="1"/>
    <col min="25" max="25" width="8.7109375" style="67" customWidth="1"/>
    <col min="26" max="26" width="11.140625" style="2" customWidth="1"/>
    <col min="27" max="27" width="11.7109375" style="3" customWidth="1"/>
    <col min="28" max="28" width="12.140625" style="3" customWidth="1"/>
    <col min="29" max="29" width="11.00390625" style="3" customWidth="1"/>
    <col min="30" max="30" width="15.57421875" style="3" customWidth="1"/>
    <col min="31" max="31" width="13.28125" style="3" customWidth="1"/>
    <col min="32" max="32" width="8.00390625" style="3" customWidth="1"/>
    <col min="33" max="33" width="12.7109375" style="3" customWidth="1"/>
    <col min="34" max="34" width="13.7109375" style="3" customWidth="1"/>
    <col min="35" max="35" width="11.00390625" style="67" customWidth="1"/>
    <col min="36" max="36" width="21.7109375" style="3" customWidth="1"/>
    <col min="37" max="37" width="16.28125" style="67" customWidth="1"/>
    <col min="38" max="38" width="24.8515625" style="67" customWidth="1"/>
    <col min="39" max="39" width="29.7109375" style="3" customWidth="1"/>
    <col min="40" max="41" width="32.8515625" style="3" customWidth="1"/>
    <col min="42" max="42" width="8.7109375" style="3" bestFit="1" customWidth="1"/>
    <col min="43" max="43" width="11.140625" style="3" bestFit="1" customWidth="1"/>
    <col min="44" max="44" width="11.7109375" style="3" bestFit="1" customWidth="1"/>
    <col min="45" max="45" width="12.140625" style="3" bestFit="1" customWidth="1"/>
    <col min="46" max="46" width="11.00390625" style="3" bestFit="1" customWidth="1"/>
    <col min="47" max="47" width="15.57421875" style="3" bestFit="1" customWidth="1"/>
    <col min="48" max="48" width="13.28125" style="3" bestFit="1" customWidth="1"/>
    <col min="49" max="49" width="12.7109375" style="3" bestFit="1" customWidth="1"/>
    <col min="50" max="50" width="13.7109375" style="3" bestFit="1" customWidth="1"/>
    <col min="51" max="51" width="21.7109375" style="3" bestFit="1" customWidth="1"/>
    <col min="52" max="52" width="10.57421875" style="3" bestFit="1" customWidth="1"/>
    <col min="53" max="53" width="10.421875" style="3" bestFit="1" customWidth="1"/>
    <col min="54" max="54" width="10.28125" style="3" bestFit="1" customWidth="1"/>
    <col min="55" max="55" width="10.8515625" style="3" bestFit="1" customWidth="1"/>
    <col min="56" max="56" width="8.140625" style="3" bestFit="1" customWidth="1"/>
    <col min="57" max="57" width="11.140625" style="3" bestFit="1" customWidth="1"/>
    <col min="58" max="58" width="10.140625" style="3" bestFit="1" customWidth="1"/>
    <col min="59" max="59" width="11.140625" style="3" bestFit="1" customWidth="1"/>
    <col min="60" max="60" width="10.28125" style="3" bestFit="1" customWidth="1"/>
    <col min="61" max="61" width="13.28125" style="3" bestFit="1" customWidth="1"/>
    <col min="62" max="62" width="11.57421875" style="3" bestFit="1" customWidth="1"/>
    <col min="63" max="63" width="38.421875" style="3" bestFit="1" customWidth="1"/>
    <col min="64" max="64" width="10.28125" style="3" bestFit="1" customWidth="1"/>
    <col min="65" max="65" width="10.421875" style="3" bestFit="1" customWidth="1"/>
    <col min="66" max="68" width="10.28125" style="3" bestFit="1" customWidth="1"/>
    <col min="69" max="69" width="8.140625" style="3" bestFit="1" customWidth="1"/>
    <col min="70" max="70" width="10.28125" style="3" bestFit="1" customWidth="1"/>
    <col min="71" max="71" width="10.140625" style="3" bestFit="1" customWidth="1"/>
    <col min="72" max="73" width="10.28125" style="3" bestFit="1" customWidth="1"/>
    <col min="74" max="74" width="13.28125" style="3" bestFit="1" customWidth="1"/>
    <col min="75" max="75" width="5.140625" style="3" bestFit="1" customWidth="1"/>
    <col min="76" max="76" width="8.421875" style="3" bestFit="1" customWidth="1"/>
    <col min="77" max="77" width="38.421875" style="3" bestFit="1" customWidth="1"/>
    <col min="78" max="78" width="10.28125" style="3" bestFit="1" customWidth="1"/>
    <col min="79" max="79" width="10.421875" style="3" bestFit="1" customWidth="1"/>
    <col min="80" max="82" width="10.28125" style="3" bestFit="1" customWidth="1"/>
    <col min="83" max="83" width="8.140625" style="3" bestFit="1" customWidth="1"/>
    <col min="84" max="84" width="10.28125" style="3" bestFit="1" customWidth="1"/>
    <col min="85" max="85" width="10.140625" style="3" bestFit="1" customWidth="1"/>
    <col min="86" max="87" width="10.28125" style="3" bestFit="1" customWidth="1"/>
    <col min="88" max="88" width="13.28125" style="3" bestFit="1" customWidth="1"/>
    <col min="89" max="89" width="5.140625" style="3" bestFit="1" customWidth="1"/>
    <col min="90" max="90" width="8.421875" style="3" bestFit="1" customWidth="1"/>
    <col min="91" max="91" width="38.421875" style="3" bestFit="1" customWidth="1"/>
    <col min="92" max="92" width="10.28125" style="3" bestFit="1" customWidth="1"/>
    <col min="93" max="93" width="10.421875" style="3" bestFit="1" customWidth="1"/>
    <col min="94" max="96" width="10.28125" style="3" bestFit="1" customWidth="1"/>
    <col min="97" max="97" width="8.140625" style="3" bestFit="1" customWidth="1"/>
    <col min="98" max="98" width="10.28125" style="3" bestFit="1" customWidth="1"/>
    <col min="99" max="99" width="10.140625" style="3" bestFit="1" customWidth="1"/>
    <col min="100" max="101" width="10.28125" style="3" bestFit="1" customWidth="1"/>
    <col min="102" max="102" width="13.28125" style="3" bestFit="1" customWidth="1"/>
    <col min="103" max="103" width="5.140625" style="3" bestFit="1" customWidth="1"/>
    <col min="104" max="104" width="8.421875" style="3" bestFit="1" customWidth="1"/>
    <col min="105" max="105" width="38.421875" style="3" bestFit="1" customWidth="1"/>
    <col min="106" max="106" width="10.28125" style="3" bestFit="1" customWidth="1"/>
    <col min="107" max="107" width="10.421875" style="3" bestFit="1" customWidth="1"/>
    <col min="108" max="110" width="10.28125" style="3" bestFit="1" customWidth="1"/>
    <col min="111" max="111" width="8.140625" style="3" bestFit="1" customWidth="1"/>
    <col min="112" max="112" width="10.28125" style="3" bestFit="1" customWidth="1"/>
    <col min="113" max="113" width="10.140625" style="3" bestFit="1" customWidth="1"/>
    <col min="114" max="115" width="10.28125" style="3" bestFit="1" customWidth="1"/>
    <col min="116" max="116" width="13.28125" style="3" bestFit="1" customWidth="1"/>
    <col min="117" max="117" width="5.140625" style="3" bestFit="1" customWidth="1"/>
    <col min="118" max="118" width="8.421875" style="3" bestFit="1" customWidth="1"/>
    <col min="119" max="119" width="38.421875" style="3" bestFit="1" customWidth="1"/>
    <col min="120" max="120" width="10.28125" style="3" bestFit="1" customWidth="1"/>
    <col min="121" max="121" width="10.421875" style="3" bestFit="1" customWidth="1"/>
    <col min="122" max="124" width="10.28125" style="3" bestFit="1" customWidth="1"/>
    <col min="125" max="125" width="8.140625" style="3" bestFit="1" customWidth="1"/>
    <col min="126" max="126" width="10.28125" style="3" bestFit="1" customWidth="1"/>
    <col min="127" max="127" width="10.140625" style="3" bestFit="1" customWidth="1"/>
    <col min="128" max="129" width="10.28125" style="3" bestFit="1" customWidth="1"/>
    <col min="130" max="130" width="13.28125" style="3" bestFit="1" customWidth="1"/>
    <col min="131" max="131" width="5.140625" style="3" bestFit="1" customWidth="1"/>
    <col min="132" max="132" width="8.421875" style="3" bestFit="1" customWidth="1"/>
    <col min="133" max="133" width="38.421875" style="3" bestFit="1" customWidth="1"/>
    <col min="134" max="134" width="10.28125" style="3" bestFit="1" customWidth="1"/>
    <col min="135" max="135" width="10.421875" style="3" bestFit="1" customWidth="1"/>
    <col min="136" max="138" width="10.28125" style="3" bestFit="1" customWidth="1"/>
    <col min="139" max="139" width="8.140625" style="3" bestFit="1" customWidth="1"/>
    <col min="140" max="140" width="10.28125" style="3" bestFit="1" customWidth="1"/>
    <col min="141" max="141" width="10.140625" style="3" bestFit="1" customWidth="1"/>
    <col min="142" max="143" width="10.28125" style="3" bestFit="1" customWidth="1"/>
    <col min="144" max="144" width="13.28125" style="3" bestFit="1" customWidth="1"/>
    <col min="145" max="145" width="5.140625" style="3" bestFit="1" customWidth="1"/>
    <col min="146" max="146" width="8.421875" style="3" bestFit="1" customWidth="1"/>
    <col min="147" max="147" width="38.421875" style="3" bestFit="1" customWidth="1"/>
    <col min="148" max="148" width="10.28125" style="3" bestFit="1" customWidth="1"/>
    <col min="149" max="149" width="10.421875" style="3" bestFit="1" customWidth="1"/>
    <col min="150" max="152" width="10.28125" style="3" bestFit="1" customWidth="1"/>
    <col min="153" max="153" width="8.140625" style="3" bestFit="1" customWidth="1"/>
    <col min="154" max="154" width="10.28125" style="3" bestFit="1" customWidth="1"/>
    <col min="155" max="155" width="10.140625" style="3" bestFit="1" customWidth="1"/>
    <col min="156" max="157" width="10.28125" style="3" bestFit="1" customWidth="1"/>
    <col min="158" max="158" width="13.28125" style="3" bestFit="1" customWidth="1"/>
    <col min="159" max="16384" width="9.140625" style="3" customWidth="1"/>
  </cols>
  <sheetData>
    <row r="1" spans="1:58" ht="16.5" customHeight="1">
      <c r="A1" s="3" t="s">
        <v>48</v>
      </c>
      <c r="B1" s="3" t="s">
        <v>49</v>
      </c>
      <c r="C1" s="1" t="s">
        <v>50</v>
      </c>
      <c r="D1" s="3" t="s">
        <v>51</v>
      </c>
      <c r="E1" s="1" t="s">
        <v>52</v>
      </c>
      <c r="F1" s="3" t="s">
        <v>53</v>
      </c>
      <c r="G1" s="77" t="s">
        <v>54</v>
      </c>
      <c r="H1" s="77" t="s">
        <v>55</v>
      </c>
      <c r="I1" s="77" t="s">
        <v>56</v>
      </c>
      <c r="J1" s="3" t="s">
        <v>25</v>
      </c>
      <c r="K1" s="78" t="s">
        <v>57</v>
      </c>
      <c r="L1" s="3" t="s">
        <v>58</v>
      </c>
      <c r="M1" s="3" t="s">
        <v>59</v>
      </c>
      <c r="N1" s="77" t="s">
        <v>60</v>
      </c>
      <c r="O1" s="3" t="s">
        <v>17</v>
      </c>
      <c r="P1" s="77" t="s">
        <v>61</v>
      </c>
      <c r="Q1" s="78" t="s">
        <v>2</v>
      </c>
      <c r="R1" s="3" t="s">
        <v>11</v>
      </c>
      <c r="S1" s="77" t="s">
        <v>492</v>
      </c>
      <c r="T1" s="78" t="s">
        <v>493</v>
      </c>
      <c r="U1" s="77" t="s">
        <v>494</v>
      </c>
      <c r="V1" s="77" t="s">
        <v>495</v>
      </c>
      <c r="W1" s="78" t="s">
        <v>496</v>
      </c>
      <c r="X1" s="77" t="s">
        <v>497</v>
      </c>
      <c r="BD1" s="1"/>
      <c r="BF1" s="1"/>
    </row>
    <row r="2" spans="1:73" ht="16.5" customHeight="1">
      <c r="A2" s="3">
        <v>2017</v>
      </c>
      <c r="B2" s="3">
        <v>6603</v>
      </c>
      <c r="C2" s="1" t="s">
        <v>62</v>
      </c>
      <c r="D2" s="2">
        <v>42138</v>
      </c>
      <c r="E2" s="1" t="s">
        <v>63</v>
      </c>
      <c r="F2" s="2">
        <v>42143</v>
      </c>
      <c r="G2" s="77">
        <v>-859.47</v>
      </c>
      <c r="H2" s="77">
        <v>0</v>
      </c>
      <c r="I2" s="77">
        <v>0</v>
      </c>
      <c r="J2" s="2">
        <v>1</v>
      </c>
      <c r="K2" s="78">
        <v>30</v>
      </c>
      <c r="L2" s="2">
        <v>42370</v>
      </c>
      <c r="M2" s="2">
        <v>42735</v>
      </c>
      <c r="N2" s="77">
        <v>0</v>
      </c>
      <c r="P2" s="77">
        <v>0</v>
      </c>
      <c r="Q2" s="78">
        <f>IF(J2-F2&gt;0,IF(R2="S",J2-F2,0),0)</f>
        <v>0</v>
      </c>
      <c r="R2" s="3" t="str">
        <f>IF(G2-H2-I2-P2&gt;0,"N",IF(J2=DATE(1900,1,1),"N","S"))</f>
        <v>N</v>
      </c>
      <c r="S2" s="77">
        <f>IF(G2-H2-I2-P2&gt;0,G2-H2-I2-P2,0)</f>
        <v>0</v>
      </c>
      <c r="T2" s="78">
        <f>IF(J2-D2&gt;0,IF(R2="S",J2-D2,0),0)</f>
        <v>0</v>
      </c>
      <c r="U2" s="77">
        <f>IF(R2="S",H2*Q2,0)</f>
        <v>0</v>
      </c>
      <c r="V2" s="77">
        <f>IF(R2="S",H2*T2,0)</f>
        <v>0</v>
      </c>
      <c r="W2" s="78">
        <f>IF(R2="S",J2-F2-K2,0)</f>
        <v>0</v>
      </c>
      <c r="X2" s="77">
        <f>IF(R2="S",H2*W2,0)</f>
        <v>0</v>
      </c>
      <c r="AH2" s="2"/>
      <c r="AQ2" s="2"/>
      <c r="AS2" s="2"/>
      <c r="AT2" s="2"/>
      <c r="BD2" s="1"/>
      <c r="BE2" s="2"/>
      <c r="BF2" s="1"/>
      <c r="BG2" s="2"/>
      <c r="BK2" s="2"/>
      <c r="BM2" s="2"/>
      <c r="BN2" s="2"/>
      <c r="BT2" s="2"/>
      <c r="BU2" s="2"/>
    </row>
    <row r="3" spans="1:73" ht="16.5" customHeight="1">
      <c r="A3" s="3">
        <v>2017</v>
      </c>
      <c r="B3" s="3">
        <v>5458</v>
      </c>
      <c r="C3" s="1" t="s">
        <v>64</v>
      </c>
      <c r="D3" s="2">
        <v>42117</v>
      </c>
      <c r="E3" s="1" t="s">
        <v>65</v>
      </c>
      <c r="F3" s="2">
        <v>42123</v>
      </c>
      <c r="G3" s="77">
        <v>-1780.68</v>
      </c>
      <c r="H3" s="77">
        <v>0</v>
      </c>
      <c r="I3" s="77">
        <v>0</v>
      </c>
      <c r="J3" s="2">
        <v>1</v>
      </c>
      <c r="K3" s="78">
        <v>30</v>
      </c>
      <c r="L3" s="2">
        <v>42370</v>
      </c>
      <c r="M3" s="2">
        <v>42735</v>
      </c>
      <c r="N3" s="77">
        <v>0</v>
      </c>
      <c r="P3" s="77">
        <v>0</v>
      </c>
      <c r="Q3" s="78">
        <f>IF(J3-F3&gt;0,IF(R3="S",J3-F3,0),0)</f>
        <v>0</v>
      </c>
      <c r="R3" s="3" t="str">
        <f>IF(G3-H3-I3-P3&gt;0,"N",IF(J3=DATE(1900,1,1),"N","S"))</f>
        <v>N</v>
      </c>
      <c r="S3" s="77">
        <f>IF(G3-H3-I3-P3&gt;0,G3-H3-I3-P3,0)</f>
        <v>0</v>
      </c>
      <c r="T3" s="78">
        <f>IF(J3-D3&gt;0,IF(R3="S",J3-D3,0),0)</f>
        <v>0</v>
      </c>
      <c r="U3" s="77">
        <f>IF(R3="S",H3*Q3,0)</f>
        <v>0</v>
      </c>
      <c r="V3" s="77">
        <f>IF(R3="S",H3*T3,0)</f>
        <v>0</v>
      </c>
      <c r="W3" s="78">
        <f>IF(R3="S",J3-F3-K3,0)</f>
        <v>0</v>
      </c>
      <c r="X3" s="77">
        <f>IF(R3="S",H3*W3,0)</f>
        <v>0</v>
      </c>
      <c r="AH3" s="2"/>
      <c r="AQ3" s="2"/>
      <c r="AS3" s="2"/>
      <c r="AT3" s="2"/>
      <c r="BD3" s="1"/>
      <c r="BE3" s="2"/>
      <c r="BF3" s="1"/>
      <c r="BG3" s="2"/>
      <c r="BK3" s="2"/>
      <c r="BM3" s="2"/>
      <c r="BN3" s="2"/>
      <c r="BT3" s="2"/>
      <c r="BU3" s="2"/>
    </row>
    <row r="4" spans="1:73" ht="16.5" customHeight="1">
      <c r="A4" s="3">
        <v>2017</v>
      </c>
      <c r="B4" s="3">
        <v>6820</v>
      </c>
      <c r="C4" s="1" t="s">
        <v>64</v>
      </c>
      <c r="D4" s="2">
        <v>42129</v>
      </c>
      <c r="E4" s="1" t="s">
        <v>66</v>
      </c>
      <c r="F4" s="2">
        <v>42146</v>
      </c>
      <c r="G4" s="77">
        <v>-334.84</v>
      </c>
      <c r="H4" s="77">
        <v>0</v>
      </c>
      <c r="I4" s="77">
        <v>0</v>
      </c>
      <c r="J4" s="2">
        <v>1</v>
      </c>
      <c r="K4" s="78">
        <v>30</v>
      </c>
      <c r="L4" s="2">
        <v>42370</v>
      </c>
      <c r="M4" s="2">
        <v>42735</v>
      </c>
      <c r="N4" s="77">
        <v>0</v>
      </c>
      <c r="P4" s="77">
        <v>0</v>
      </c>
      <c r="Q4" s="78">
        <f>IF(J4-F4&gt;0,IF(R4="S",J4-F4,0),0)</f>
        <v>0</v>
      </c>
      <c r="R4" s="3" t="str">
        <f>IF(G4-H4-I4-P4&gt;0,"N",IF(J4=DATE(1900,1,1),"N","S"))</f>
        <v>N</v>
      </c>
      <c r="S4" s="77">
        <f>IF(G4-H4-I4-P4&gt;0,G4-H4-I4-P4,0)</f>
        <v>0</v>
      </c>
      <c r="T4" s="78">
        <f>IF(J4-D4&gt;0,IF(R4="S",J4-D4,0),0)</f>
        <v>0</v>
      </c>
      <c r="U4" s="77">
        <f>IF(R4="S",H4*Q4,0)</f>
        <v>0</v>
      </c>
      <c r="V4" s="77">
        <f>IF(R4="S",H4*T4,0)</f>
        <v>0</v>
      </c>
      <c r="W4" s="78">
        <f>IF(R4="S",J4-F4-K4,0)</f>
        <v>0</v>
      </c>
      <c r="X4" s="77">
        <f>IF(R4="S",H4*W4,0)</f>
        <v>0</v>
      </c>
      <c r="AH4" s="2"/>
      <c r="AQ4" s="2"/>
      <c r="AS4" s="2"/>
      <c r="AT4" s="2"/>
      <c r="BD4" s="1"/>
      <c r="BE4" s="2"/>
      <c r="BF4" s="1"/>
      <c r="BG4" s="2"/>
      <c r="BK4" s="2"/>
      <c r="BM4" s="2"/>
      <c r="BN4" s="2"/>
      <c r="BT4" s="2"/>
      <c r="BU4" s="2"/>
    </row>
    <row r="5" spans="1:73" ht="16.5" customHeight="1">
      <c r="A5" s="3">
        <v>2017</v>
      </c>
      <c r="B5" s="3">
        <v>16953</v>
      </c>
      <c r="C5" s="1" t="s">
        <v>64</v>
      </c>
      <c r="D5" s="2">
        <v>42307</v>
      </c>
      <c r="E5" s="1" t="s">
        <v>67</v>
      </c>
      <c r="F5" s="2">
        <v>42318</v>
      </c>
      <c r="G5" s="77">
        <v>-100.41</v>
      </c>
      <c r="H5" s="77">
        <v>0</v>
      </c>
      <c r="I5" s="77">
        <v>0</v>
      </c>
      <c r="J5" s="2">
        <v>1</v>
      </c>
      <c r="K5" s="78">
        <v>30</v>
      </c>
      <c r="L5" s="2">
        <v>42370</v>
      </c>
      <c r="M5" s="2">
        <v>42735</v>
      </c>
      <c r="N5" s="77">
        <v>0</v>
      </c>
      <c r="P5" s="77">
        <v>0</v>
      </c>
      <c r="Q5" s="78">
        <f>IF(J5-F5&gt;0,IF(R5="S",J5-F5,0),0)</f>
        <v>0</v>
      </c>
      <c r="R5" s="3" t="str">
        <f>IF(G5-H5-I5-P5&gt;0,"N",IF(J5=DATE(1900,1,1),"N","S"))</f>
        <v>N</v>
      </c>
      <c r="S5" s="77">
        <f>IF(G5-H5-I5-P5&gt;0,G5-H5-I5-P5,0)</f>
        <v>0</v>
      </c>
      <c r="T5" s="78">
        <f>IF(J5-D5&gt;0,IF(R5="S",J5-D5,0),0)</f>
        <v>0</v>
      </c>
      <c r="U5" s="77">
        <f>IF(R5="S",H5*Q5,0)</f>
        <v>0</v>
      </c>
      <c r="V5" s="77">
        <f>IF(R5="S",H5*T5,0)</f>
        <v>0</v>
      </c>
      <c r="W5" s="78">
        <f>IF(R5="S",J5-F5-K5,0)</f>
        <v>0</v>
      </c>
      <c r="X5" s="77">
        <f>IF(R5="S",H5*W5,0)</f>
        <v>0</v>
      </c>
      <c r="AH5" s="2"/>
      <c r="AQ5" s="2"/>
      <c r="AS5" s="2"/>
      <c r="AT5" s="2"/>
      <c r="BD5" s="1"/>
      <c r="BE5" s="2"/>
      <c r="BF5" s="1"/>
      <c r="BG5" s="2"/>
      <c r="BK5" s="2"/>
      <c r="BM5" s="2"/>
      <c r="BN5" s="2"/>
      <c r="BT5" s="2"/>
      <c r="BU5" s="2"/>
    </row>
    <row r="6" spans="1:73" ht="16.5" customHeight="1">
      <c r="A6" s="3">
        <v>2017</v>
      </c>
      <c r="B6" s="3">
        <v>16948</v>
      </c>
      <c r="C6" s="1" t="s">
        <v>64</v>
      </c>
      <c r="D6" s="2">
        <v>42307</v>
      </c>
      <c r="E6" s="1" t="s">
        <v>68</v>
      </c>
      <c r="F6" s="2">
        <v>42318</v>
      </c>
      <c r="G6" s="77">
        <v>-119.81</v>
      </c>
      <c r="H6" s="77">
        <v>0</v>
      </c>
      <c r="I6" s="77">
        <v>0</v>
      </c>
      <c r="J6" s="2">
        <v>1</v>
      </c>
      <c r="K6" s="78">
        <v>30</v>
      </c>
      <c r="L6" s="2">
        <v>42370</v>
      </c>
      <c r="M6" s="2">
        <v>42735</v>
      </c>
      <c r="N6" s="77">
        <v>0</v>
      </c>
      <c r="P6" s="77">
        <v>0</v>
      </c>
      <c r="Q6" s="78">
        <f>IF(J6-F6&gt;0,IF(R6="S",J6-F6,0),0)</f>
        <v>0</v>
      </c>
      <c r="R6" s="3" t="str">
        <f>IF(G6-H6-I6-P6&gt;0,"N",IF(J6=DATE(1900,1,1),"N","S"))</f>
        <v>N</v>
      </c>
      <c r="S6" s="77">
        <f>IF(G6-H6-I6-P6&gt;0,G6-H6-I6-P6,0)</f>
        <v>0</v>
      </c>
      <c r="T6" s="78">
        <f>IF(J6-D6&gt;0,IF(R6="S",J6-D6,0),0)</f>
        <v>0</v>
      </c>
      <c r="U6" s="77">
        <f>IF(R6="S",H6*Q6,0)</f>
        <v>0</v>
      </c>
      <c r="V6" s="77">
        <f>IF(R6="S",H6*T6,0)</f>
        <v>0</v>
      </c>
      <c r="W6" s="78">
        <f>IF(R6="S",J6-F6-K6,0)</f>
        <v>0</v>
      </c>
      <c r="X6" s="77">
        <f>IF(R6="S",H6*W6,0)</f>
        <v>0</v>
      </c>
      <c r="AH6" s="2"/>
      <c r="AQ6" s="2"/>
      <c r="AS6" s="2"/>
      <c r="AT6" s="2"/>
      <c r="BD6" s="1"/>
      <c r="BE6" s="2"/>
      <c r="BF6" s="1"/>
      <c r="BG6" s="2"/>
      <c r="BK6" s="2"/>
      <c r="BM6" s="2"/>
      <c r="BN6" s="2"/>
      <c r="BT6" s="2"/>
      <c r="BU6" s="2"/>
    </row>
    <row r="7" spans="1:73" ht="16.5" customHeight="1">
      <c r="A7" s="3">
        <v>2017</v>
      </c>
      <c r="B7" s="3">
        <v>4760</v>
      </c>
      <c r="C7" s="1" t="s">
        <v>76</v>
      </c>
      <c r="D7" s="2">
        <v>42808</v>
      </c>
      <c r="E7" s="1" t="s">
        <v>90</v>
      </c>
      <c r="F7" s="2">
        <v>42829</v>
      </c>
      <c r="G7" s="77">
        <v>27.44</v>
      </c>
      <c r="H7" s="77">
        <v>0</v>
      </c>
      <c r="I7" s="77">
        <v>0</v>
      </c>
      <c r="J7" s="2">
        <v>1</v>
      </c>
      <c r="K7" s="78">
        <v>30</v>
      </c>
      <c r="L7" s="2">
        <v>42370</v>
      </c>
      <c r="M7" s="2">
        <v>42735</v>
      </c>
      <c r="N7" s="77">
        <v>0</v>
      </c>
      <c r="P7" s="77">
        <v>0</v>
      </c>
      <c r="Q7" s="78">
        <f>IF(J7-F7&gt;0,IF(R7="S",J7-F7,0),0)</f>
        <v>0</v>
      </c>
      <c r="R7" s="3" t="str">
        <f>IF(G7-H7-I7-P7&gt;0,"N",IF(J7=DATE(1900,1,1),"N","S"))</f>
        <v>N</v>
      </c>
      <c r="S7" s="77">
        <f>IF(G7-H7-I7-P7&gt;0,G7-H7-I7-P7,0)</f>
        <v>27.44</v>
      </c>
      <c r="T7" s="78">
        <f>IF(J7-D7&gt;0,IF(R7="S",J7-D7,0),0)</f>
        <v>0</v>
      </c>
      <c r="U7" s="77">
        <f>IF(R7="S",H7*Q7,0)</f>
        <v>0</v>
      </c>
      <c r="V7" s="77">
        <f>IF(R7="S",H7*T7,0)</f>
        <v>0</v>
      </c>
      <c r="W7" s="78">
        <f>IF(R7="S",J7-F7-K7,0)</f>
        <v>0</v>
      </c>
      <c r="X7" s="77">
        <f>IF(R7="S",H7*W7,0)</f>
        <v>0</v>
      </c>
      <c r="AH7" s="2"/>
      <c r="AQ7" s="2"/>
      <c r="AS7" s="2"/>
      <c r="AT7" s="2"/>
      <c r="BD7" s="1"/>
      <c r="BE7" s="2"/>
      <c r="BF7" s="1"/>
      <c r="BG7" s="2"/>
      <c r="BK7" s="2"/>
      <c r="BM7" s="2"/>
      <c r="BN7" s="2"/>
      <c r="BT7" s="2"/>
      <c r="BU7" s="2"/>
    </row>
    <row r="8" spans="1:73" ht="16.5" customHeight="1">
      <c r="A8" s="3">
        <v>2017</v>
      </c>
      <c r="B8" s="3">
        <v>673</v>
      </c>
      <c r="C8" s="1" t="s">
        <v>101</v>
      </c>
      <c r="D8" s="2">
        <v>42735</v>
      </c>
      <c r="E8" s="1" t="s">
        <v>99</v>
      </c>
      <c r="F8" s="2">
        <v>42753</v>
      </c>
      <c r="G8" s="77">
        <v>1690.92</v>
      </c>
      <c r="H8" s="77">
        <v>0</v>
      </c>
      <c r="I8" s="77">
        <v>0</v>
      </c>
      <c r="J8" s="2">
        <v>1</v>
      </c>
      <c r="K8" s="78">
        <v>30</v>
      </c>
      <c r="L8" s="2">
        <v>42370</v>
      </c>
      <c r="M8" s="2">
        <v>42735</v>
      </c>
      <c r="N8" s="77">
        <v>0</v>
      </c>
      <c r="P8" s="77">
        <v>0</v>
      </c>
      <c r="Q8" s="78">
        <f>IF(J8-F8&gt;0,IF(R8="S",J8-F8,0),0)</f>
        <v>0</v>
      </c>
      <c r="R8" s="3" t="str">
        <f>IF(G8-H8-I8-P8&gt;0,"N",IF(J8=DATE(1900,1,1),"N","S"))</f>
        <v>N</v>
      </c>
      <c r="S8" s="77">
        <f>IF(G8-H8-I8-P8&gt;0,G8-H8-I8-P8,0)</f>
        <v>1690.92</v>
      </c>
      <c r="T8" s="78">
        <f>IF(J8-D8&gt;0,IF(R8="S",J8-D8,0),0)</f>
        <v>0</v>
      </c>
      <c r="U8" s="77">
        <f>IF(R8="S",H8*Q8,0)</f>
        <v>0</v>
      </c>
      <c r="V8" s="77">
        <f>IF(R8="S",H8*T8,0)</f>
        <v>0</v>
      </c>
      <c r="W8" s="78">
        <f>IF(R8="S",J8-F8-K8,0)</f>
        <v>0</v>
      </c>
      <c r="X8" s="77">
        <f>IF(R8="S",H8*W8,0)</f>
        <v>0</v>
      </c>
      <c r="AH8" s="2"/>
      <c r="AQ8" s="2"/>
      <c r="AS8" s="2"/>
      <c r="AT8" s="2"/>
      <c r="BD8" s="1"/>
      <c r="BE8" s="2"/>
      <c r="BF8" s="1"/>
      <c r="BG8" s="2"/>
      <c r="BK8" s="2"/>
      <c r="BM8" s="2"/>
      <c r="BN8" s="2"/>
      <c r="BT8" s="2"/>
      <c r="BU8" s="2"/>
    </row>
    <row r="9" spans="1:73" ht="16.5" customHeight="1">
      <c r="A9" s="3">
        <v>2017</v>
      </c>
      <c r="B9" s="3">
        <v>5685</v>
      </c>
      <c r="C9" s="1" t="s">
        <v>103</v>
      </c>
      <c r="D9" s="2">
        <v>42825</v>
      </c>
      <c r="E9" s="1" t="s">
        <v>104</v>
      </c>
      <c r="F9" s="2">
        <v>42845</v>
      </c>
      <c r="G9" s="77">
        <v>800.47</v>
      </c>
      <c r="H9" s="77">
        <v>0</v>
      </c>
      <c r="I9" s="77">
        <v>0</v>
      </c>
      <c r="J9" s="2">
        <v>1</v>
      </c>
      <c r="K9" s="78">
        <v>30</v>
      </c>
      <c r="L9" s="2">
        <v>42370</v>
      </c>
      <c r="M9" s="2">
        <v>42735</v>
      </c>
      <c r="N9" s="77">
        <v>0</v>
      </c>
      <c r="P9" s="77">
        <v>0</v>
      </c>
      <c r="Q9" s="78">
        <f>IF(J9-F9&gt;0,IF(R9="S",J9-F9,0),0)</f>
        <v>0</v>
      </c>
      <c r="R9" s="3" t="str">
        <f>IF(G9-H9-I9-P9&gt;0,"N",IF(J9=DATE(1900,1,1),"N","S"))</f>
        <v>N</v>
      </c>
      <c r="S9" s="77">
        <f>IF(G9-H9-I9-P9&gt;0,G9-H9-I9-P9,0)</f>
        <v>800.47</v>
      </c>
      <c r="T9" s="78">
        <f>IF(J9-D9&gt;0,IF(R9="S",J9-D9,0),0)</f>
        <v>0</v>
      </c>
      <c r="U9" s="77">
        <f>IF(R9="S",H9*Q9,0)</f>
        <v>0</v>
      </c>
      <c r="V9" s="77">
        <f>IF(R9="S",H9*T9,0)</f>
        <v>0</v>
      </c>
      <c r="W9" s="78">
        <f>IF(R9="S",J9-F9-K9,0)</f>
        <v>0</v>
      </c>
      <c r="X9" s="77">
        <f>IF(R9="S",H9*W9,0)</f>
        <v>0</v>
      </c>
      <c r="AH9" s="2"/>
      <c r="AQ9" s="2"/>
      <c r="AS9" s="2"/>
      <c r="AT9" s="2"/>
      <c r="BD9" s="1"/>
      <c r="BE9" s="2"/>
      <c r="BF9" s="1"/>
      <c r="BG9" s="2"/>
      <c r="BK9" s="2"/>
      <c r="BM9" s="2"/>
      <c r="BN9" s="2"/>
      <c r="BT9" s="2"/>
      <c r="BU9" s="2"/>
    </row>
    <row r="10" spans="1:73" ht="16.5" customHeight="1">
      <c r="A10" s="3">
        <v>2017</v>
      </c>
      <c r="B10" s="3">
        <v>5685</v>
      </c>
      <c r="C10" s="1" t="s">
        <v>103</v>
      </c>
      <c r="D10" s="2">
        <v>42825</v>
      </c>
      <c r="E10" s="1" t="s">
        <v>105</v>
      </c>
      <c r="F10" s="2">
        <v>42845</v>
      </c>
      <c r="G10" s="77">
        <v>515.24</v>
      </c>
      <c r="H10" s="77">
        <v>0</v>
      </c>
      <c r="I10" s="77">
        <v>0</v>
      </c>
      <c r="J10" s="2">
        <v>1</v>
      </c>
      <c r="K10" s="78">
        <v>30</v>
      </c>
      <c r="L10" s="2">
        <v>42370</v>
      </c>
      <c r="M10" s="2">
        <v>42735</v>
      </c>
      <c r="N10" s="77">
        <v>0</v>
      </c>
      <c r="P10" s="77">
        <v>0</v>
      </c>
      <c r="Q10" s="78">
        <f>IF(J10-F10&gt;0,IF(R10="S",J10-F10,0),0)</f>
        <v>0</v>
      </c>
      <c r="R10" s="3" t="str">
        <f>IF(G10-H10-I10-P10&gt;0,"N",IF(J10=DATE(1900,1,1),"N","S"))</f>
        <v>N</v>
      </c>
      <c r="S10" s="77">
        <f>IF(G10-H10-I10-P10&gt;0,G10-H10-I10-P10,0)</f>
        <v>515.24</v>
      </c>
      <c r="T10" s="78">
        <f>IF(J10-D10&gt;0,IF(R10="S",J10-D10,0),0)</f>
        <v>0</v>
      </c>
      <c r="U10" s="77">
        <f>IF(R10="S",H10*Q10,0)</f>
        <v>0</v>
      </c>
      <c r="V10" s="77">
        <f>IF(R10="S",H10*T10,0)</f>
        <v>0</v>
      </c>
      <c r="W10" s="78">
        <f>IF(R10="S",J10-F10-K10,0)</f>
        <v>0</v>
      </c>
      <c r="X10" s="77">
        <f>IF(R10="S",H10*W10,0)</f>
        <v>0</v>
      </c>
      <c r="AH10" s="2"/>
      <c r="AQ10" s="2"/>
      <c r="AS10" s="2"/>
      <c r="AT10" s="2"/>
      <c r="BD10" s="1"/>
      <c r="BE10" s="2"/>
      <c r="BF10" s="1"/>
      <c r="BG10" s="2"/>
      <c r="BK10" s="2"/>
      <c r="BM10" s="2"/>
      <c r="BN10" s="2"/>
      <c r="BT10" s="2"/>
      <c r="BU10" s="2"/>
    </row>
    <row r="11" spans="1:73" ht="16.5" customHeight="1">
      <c r="A11" s="3">
        <v>2017</v>
      </c>
      <c r="B11" s="3">
        <v>5680</v>
      </c>
      <c r="C11" s="1" t="s">
        <v>103</v>
      </c>
      <c r="D11" s="2">
        <v>42825</v>
      </c>
      <c r="E11" s="1" t="s">
        <v>106</v>
      </c>
      <c r="F11" s="2">
        <v>42845</v>
      </c>
      <c r="G11" s="77">
        <v>789.13</v>
      </c>
      <c r="H11" s="77">
        <v>0</v>
      </c>
      <c r="I11" s="77">
        <v>0</v>
      </c>
      <c r="J11" s="2">
        <v>1</v>
      </c>
      <c r="K11" s="78">
        <v>30</v>
      </c>
      <c r="L11" s="2">
        <v>42370</v>
      </c>
      <c r="M11" s="2">
        <v>42735</v>
      </c>
      <c r="N11" s="77">
        <v>0</v>
      </c>
      <c r="P11" s="77">
        <v>0</v>
      </c>
      <c r="Q11" s="78">
        <f>IF(J11-F11&gt;0,IF(R11="S",J11-F11,0),0)</f>
        <v>0</v>
      </c>
      <c r="R11" s="3" t="str">
        <f>IF(G11-H11-I11-P11&gt;0,"N",IF(J11=DATE(1900,1,1),"N","S"))</f>
        <v>N</v>
      </c>
      <c r="S11" s="77">
        <f>IF(G11-H11-I11-P11&gt;0,G11-H11-I11-P11,0)</f>
        <v>789.13</v>
      </c>
      <c r="T11" s="78">
        <f>IF(J11-D11&gt;0,IF(R11="S",J11-D11,0),0)</f>
        <v>0</v>
      </c>
      <c r="U11" s="77">
        <f>IF(R11="S",H11*Q11,0)</f>
        <v>0</v>
      </c>
      <c r="V11" s="77">
        <f>IF(R11="S",H11*T11,0)</f>
        <v>0</v>
      </c>
      <c r="W11" s="78">
        <f>IF(R11="S",J11-F11-K11,0)</f>
        <v>0</v>
      </c>
      <c r="X11" s="77">
        <f>IF(R11="S",H11*W11,0)</f>
        <v>0</v>
      </c>
      <c r="AH11" s="2"/>
      <c r="AQ11" s="2"/>
      <c r="AS11" s="2"/>
      <c r="AT11" s="2"/>
      <c r="BD11" s="1"/>
      <c r="BE11" s="2"/>
      <c r="BF11" s="1"/>
      <c r="BG11" s="2"/>
      <c r="BK11" s="2"/>
      <c r="BM11" s="2"/>
      <c r="BN11" s="2"/>
      <c r="BT11" s="2"/>
      <c r="BU11" s="2"/>
    </row>
    <row r="12" spans="1:73" ht="16.5" customHeight="1">
      <c r="A12" s="3">
        <v>2017</v>
      </c>
      <c r="B12" s="3">
        <v>5681</v>
      </c>
      <c r="C12" s="1" t="s">
        <v>103</v>
      </c>
      <c r="D12" s="2">
        <v>42825</v>
      </c>
      <c r="E12" s="1" t="s">
        <v>107</v>
      </c>
      <c r="F12" s="2">
        <v>42845</v>
      </c>
      <c r="G12" s="77">
        <v>493.72</v>
      </c>
      <c r="H12" s="77">
        <v>0</v>
      </c>
      <c r="I12" s="77">
        <v>0</v>
      </c>
      <c r="J12" s="2">
        <v>1</v>
      </c>
      <c r="K12" s="78">
        <v>30</v>
      </c>
      <c r="L12" s="2">
        <v>42370</v>
      </c>
      <c r="M12" s="2">
        <v>42735</v>
      </c>
      <c r="N12" s="77">
        <v>0</v>
      </c>
      <c r="P12" s="77">
        <v>0</v>
      </c>
      <c r="Q12" s="78">
        <f>IF(J12-F12&gt;0,IF(R12="S",J12-F12,0),0)</f>
        <v>0</v>
      </c>
      <c r="R12" s="3" t="str">
        <f>IF(G12-H12-I12-P12&gt;0,"N",IF(J12=DATE(1900,1,1),"N","S"))</f>
        <v>N</v>
      </c>
      <c r="S12" s="77">
        <f>IF(G12-H12-I12-P12&gt;0,G12-H12-I12-P12,0)</f>
        <v>493.72</v>
      </c>
      <c r="T12" s="78">
        <f>IF(J12-D12&gt;0,IF(R12="S",J12-D12,0),0)</f>
        <v>0</v>
      </c>
      <c r="U12" s="77">
        <f>IF(R12="S",H12*Q12,0)</f>
        <v>0</v>
      </c>
      <c r="V12" s="77">
        <f>IF(R12="S",H12*T12,0)</f>
        <v>0</v>
      </c>
      <c r="W12" s="78">
        <f>IF(R12="S",J12-F12-K12,0)</f>
        <v>0</v>
      </c>
      <c r="X12" s="77">
        <f>IF(R12="S",H12*W12,0)</f>
        <v>0</v>
      </c>
      <c r="AH12" s="2"/>
      <c r="AQ12" s="2"/>
      <c r="AS12" s="2"/>
      <c r="AT12" s="2"/>
      <c r="BD12" s="1"/>
      <c r="BE12" s="2"/>
      <c r="BF12" s="1"/>
      <c r="BG12" s="2"/>
      <c r="BK12" s="2"/>
      <c r="BM12" s="2"/>
      <c r="BN12" s="2"/>
      <c r="BT12" s="2"/>
      <c r="BU12" s="2"/>
    </row>
    <row r="13" spans="1:73" ht="16.5" customHeight="1">
      <c r="A13" s="3">
        <v>2017</v>
      </c>
      <c r="B13" s="3">
        <v>3740</v>
      </c>
      <c r="C13" s="1" t="s">
        <v>103</v>
      </c>
      <c r="D13" s="2">
        <v>42786</v>
      </c>
      <c r="E13" s="1" t="s">
        <v>108</v>
      </c>
      <c r="F13" s="2">
        <v>42809</v>
      </c>
      <c r="G13" s="77">
        <v>763.92</v>
      </c>
      <c r="H13" s="77">
        <v>0</v>
      </c>
      <c r="I13" s="77">
        <v>0</v>
      </c>
      <c r="J13" s="2">
        <v>1</v>
      </c>
      <c r="K13" s="78">
        <v>30</v>
      </c>
      <c r="L13" s="2">
        <v>42370</v>
      </c>
      <c r="M13" s="2">
        <v>42735</v>
      </c>
      <c r="N13" s="77">
        <v>0</v>
      </c>
      <c r="P13" s="77">
        <v>0</v>
      </c>
      <c r="Q13" s="78">
        <f>IF(J13-F13&gt;0,IF(R13="S",J13-F13,0),0)</f>
        <v>0</v>
      </c>
      <c r="R13" s="3" t="str">
        <f>IF(G13-H13-I13-P13&gt;0,"N",IF(J13=DATE(1900,1,1),"N","S"))</f>
        <v>N</v>
      </c>
      <c r="S13" s="77">
        <f>IF(G13-H13-I13-P13&gt;0,G13-H13-I13-P13,0)</f>
        <v>763.92</v>
      </c>
      <c r="T13" s="78">
        <f>IF(J13-D13&gt;0,IF(R13="S",J13-D13,0),0)</f>
        <v>0</v>
      </c>
      <c r="U13" s="77">
        <f>IF(R13="S",H13*Q13,0)</f>
        <v>0</v>
      </c>
      <c r="V13" s="77">
        <f>IF(R13="S",H13*T13,0)</f>
        <v>0</v>
      </c>
      <c r="W13" s="78">
        <f>IF(R13="S",J13-F13-K13,0)</f>
        <v>0</v>
      </c>
      <c r="X13" s="77">
        <f>IF(R13="S",H13*W13,0)</f>
        <v>0</v>
      </c>
      <c r="AH13" s="2"/>
      <c r="AQ13" s="2"/>
      <c r="AS13" s="2"/>
      <c r="AT13" s="2"/>
      <c r="BD13" s="1"/>
      <c r="BE13" s="2"/>
      <c r="BF13" s="1"/>
      <c r="BG13" s="2"/>
      <c r="BK13" s="2"/>
      <c r="BM13" s="2"/>
      <c r="BN13" s="2"/>
      <c r="BT13" s="2"/>
      <c r="BU13" s="2"/>
    </row>
    <row r="14" spans="1:73" ht="16.5" customHeight="1">
      <c r="A14" s="3">
        <v>2017</v>
      </c>
      <c r="B14" s="3">
        <v>3735</v>
      </c>
      <c r="C14" s="1" t="s">
        <v>103</v>
      </c>
      <c r="D14" s="2">
        <v>42786</v>
      </c>
      <c r="E14" s="1" t="s">
        <v>109</v>
      </c>
      <c r="F14" s="2">
        <v>42809</v>
      </c>
      <c r="G14" s="77">
        <v>518.54</v>
      </c>
      <c r="H14" s="77">
        <v>0</v>
      </c>
      <c r="I14" s="77">
        <v>0</v>
      </c>
      <c r="J14" s="2">
        <v>1</v>
      </c>
      <c r="K14" s="78">
        <v>30</v>
      </c>
      <c r="L14" s="2">
        <v>42370</v>
      </c>
      <c r="M14" s="2">
        <v>42735</v>
      </c>
      <c r="N14" s="77">
        <v>0</v>
      </c>
      <c r="P14" s="77">
        <v>0</v>
      </c>
      <c r="Q14" s="78">
        <f>IF(J14-F14&gt;0,IF(R14="S",J14-F14,0),0)</f>
        <v>0</v>
      </c>
      <c r="R14" s="3" t="str">
        <f>IF(G14-H14-I14-P14&gt;0,"N",IF(J14=DATE(1900,1,1),"N","S"))</f>
        <v>N</v>
      </c>
      <c r="S14" s="77">
        <f>IF(G14-H14-I14-P14&gt;0,G14-H14-I14-P14,0)</f>
        <v>518.54</v>
      </c>
      <c r="T14" s="78">
        <f>IF(J14-D14&gt;0,IF(R14="S",J14-D14,0),0)</f>
        <v>0</v>
      </c>
      <c r="U14" s="77">
        <f>IF(R14="S",H14*Q14,0)</f>
        <v>0</v>
      </c>
      <c r="V14" s="77">
        <f>IF(R14="S",H14*T14,0)</f>
        <v>0</v>
      </c>
      <c r="W14" s="78">
        <f>IF(R14="S",J14-F14-K14,0)</f>
        <v>0</v>
      </c>
      <c r="X14" s="77">
        <f>IF(R14="S",H14*W14,0)</f>
        <v>0</v>
      </c>
      <c r="AH14" s="2"/>
      <c r="AQ14" s="2"/>
      <c r="AS14" s="2"/>
      <c r="AT14" s="2"/>
      <c r="BD14" s="1"/>
      <c r="BE14" s="2"/>
      <c r="BF14" s="1"/>
      <c r="BG14" s="2"/>
      <c r="BK14" s="2"/>
      <c r="BM14" s="2"/>
      <c r="BN14" s="2"/>
      <c r="BT14" s="2"/>
      <c r="BU14" s="2"/>
    </row>
    <row r="15" spans="1:73" ht="16.5" customHeight="1">
      <c r="A15" s="3">
        <v>2017</v>
      </c>
      <c r="B15" s="3">
        <v>3732</v>
      </c>
      <c r="C15" s="1" t="s">
        <v>103</v>
      </c>
      <c r="D15" s="2">
        <v>42786</v>
      </c>
      <c r="E15" s="1" t="s">
        <v>110</v>
      </c>
      <c r="F15" s="2">
        <v>42809</v>
      </c>
      <c r="G15" s="77">
        <v>763.92</v>
      </c>
      <c r="H15" s="77">
        <v>0</v>
      </c>
      <c r="I15" s="77">
        <v>0</v>
      </c>
      <c r="J15" s="2">
        <v>1</v>
      </c>
      <c r="K15" s="78">
        <v>30</v>
      </c>
      <c r="L15" s="2">
        <v>42370</v>
      </c>
      <c r="M15" s="2">
        <v>42735</v>
      </c>
      <c r="N15" s="77">
        <v>0</v>
      </c>
      <c r="P15" s="77">
        <v>0</v>
      </c>
      <c r="Q15" s="78">
        <f>IF(J15-F15&gt;0,IF(R15="S",J15-F15,0),0)</f>
        <v>0</v>
      </c>
      <c r="R15" s="3" t="str">
        <f>IF(G15-H15-I15-P15&gt;0,"N",IF(J15=DATE(1900,1,1),"N","S"))</f>
        <v>N</v>
      </c>
      <c r="S15" s="77">
        <f>IF(G15-H15-I15-P15&gt;0,G15-H15-I15-P15,0)</f>
        <v>763.92</v>
      </c>
      <c r="T15" s="78">
        <f>IF(J15-D15&gt;0,IF(R15="S",J15-D15,0),0)</f>
        <v>0</v>
      </c>
      <c r="U15" s="77">
        <f>IF(R15="S",H15*Q15,0)</f>
        <v>0</v>
      </c>
      <c r="V15" s="77">
        <f>IF(R15="S",H15*T15,0)</f>
        <v>0</v>
      </c>
      <c r="W15" s="78">
        <f>IF(R15="S",J15-F15-K15,0)</f>
        <v>0</v>
      </c>
      <c r="X15" s="77">
        <f>IF(R15="S",H15*W15,0)</f>
        <v>0</v>
      </c>
      <c r="AH15" s="2"/>
      <c r="AQ15" s="2"/>
      <c r="AS15" s="2"/>
      <c r="AT15" s="2"/>
      <c r="BD15" s="1"/>
      <c r="BE15" s="2"/>
      <c r="BF15" s="1"/>
      <c r="BG15" s="2"/>
      <c r="BK15" s="2"/>
      <c r="BM15" s="2"/>
      <c r="BN15" s="2"/>
      <c r="BT15" s="2"/>
      <c r="BU15" s="2"/>
    </row>
    <row r="16" spans="1:73" ht="16.5" customHeight="1">
      <c r="A16" s="3">
        <v>2017</v>
      </c>
      <c r="B16" s="3">
        <v>3737</v>
      </c>
      <c r="C16" s="1" t="s">
        <v>103</v>
      </c>
      <c r="D16" s="2">
        <v>42786</v>
      </c>
      <c r="E16" s="1" t="s">
        <v>111</v>
      </c>
      <c r="F16" s="2">
        <v>42809</v>
      </c>
      <c r="G16" s="77">
        <v>518.54</v>
      </c>
      <c r="H16" s="77">
        <v>0</v>
      </c>
      <c r="I16" s="77">
        <v>0</v>
      </c>
      <c r="J16" s="2">
        <v>1</v>
      </c>
      <c r="K16" s="78">
        <v>30</v>
      </c>
      <c r="L16" s="2">
        <v>42370</v>
      </c>
      <c r="M16" s="2">
        <v>42735</v>
      </c>
      <c r="N16" s="77">
        <v>0</v>
      </c>
      <c r="P16" s="77">
        <v>0</v>
      </c>
      <c r="Q16" s="78">
        <f>IF(J16-F16&gt;0,IF(R16="S",J16-F16,0),0)</f>
        <v>0</v>
      </c>
      <c r="R16" s="3" t="str">
        <f>IF(G16-H16-I16-P16&gt;0,"N",IF(J16=DATE(1900,1,1),"N","S"))</f>
        <v>N</v>
      </c>
      <c r="S16" s="77">
        <f>IF(G16-H16-I16-P16&gt;0,G16-H16-I16-P16,0)</f>
        <v>518.54</v>
      </c>
      <c r="T16" s="78">
        <f>IF(J16-D16&gt;0,IF(R16="S",J16-D16,0),0)</f>
        <v>0</v>
      </c>
      <c r="U16" s="77">
        <f>IF(R16="S",H16*Q16,0)</f>
        <v>0</v>
      </c>
      <c r="V16" s="77">
        <f>IF(R16="S",H16*T16,0)</f>
        <v>0</v>
      </c>
      <c r="W16" s="78">
        <f>IF(R16="S",J16-F16-K16,0)</f>
        <v>0</v>
      </c>
      <c r="X16" s="77">
        <f>IF(R16="S",H16*W16,0)</f>
        <v>0</v>
      </c>
      <c r="AH16" s="2"/>
      <c r="AQ16" s="2"/>
      <c r="AS16" s="2"/>
      <c r="AT16" s="2"/>
      <c r="BD16" s="1"/>
      <c r="BE16" s="2"/>
      <c r="BF16" s="1"/>
      <c r="BG16" s="2"/>
      <c r="BK16" s="2"/>
      <c r="BM16" s="2"/>
      <c r="BN16" s="2"/>
      <c r="BT16" s="2"/>
      <c r="BU16" s="2"/>
    </row>
    <row r="17" spans="1:73" ht="16.5" customHeight="1">
      <c r="A17" s="3">
        <v>2017</v>
      </c>
      <c r="B17" s="3">
        <v>5022</v>
      </c>
      <c r="C17" s="1" t="s">
        <v>119</v>
      </c>
      <c r="D17" s="2">
        <v>42825</v>
      </c>
      <c r="E17" s="1" t="s">
        <v>120</v>
      </c>
      <c r="F17" s="2">
        <v>42835</v>
      </c>
      <c r="G17" s="77">
        <v>3660</v>
      </c>
      <c r="H17" s="77">
        <v>0</v>
      </c>
      <c r="I17" s="77">
        <v>0</v>
      </c>
      <c r="J17" s="2">
        <v>1</v>
      </c>
      <c r="K17" s="78">
        <v>30</v>
      </c>
      <c r="L17" s="2">
        <v>42370</v>
      </c>
      <c r="M17" s="2">
        <v>42735</v>
      </c>
      <c r="N17" s="77">
        <v>0</v>
      </c>
      <c r="P17" s="77">
        <v>0</v>
      </c>
      <c r="Q17" s="78">
        <f>IF(J17-F17&gt;0,IF(R17="S",J17-F17,0),0)</f>
        <v>0</v>
      </c>
      <c r="R17" s="3" t="str">
        <f>IF(G17-H17-I17-P17&gt;0,"N",IF(J17=DATE(1900,1,1),"N","S"))</f>
        <v>N</v>
      </c>
      <c r="S17" s="77">
        <f>IF(G17-H17-I17-P17&gt;0,G17-H17-I17-P17,0)</f>
        <v>3660</v>
      </c>
      <c r="T17" s="78">
        <f>IF(J17-D17&gt;0,IF(R17="S",J17-D17,0),0)</f>
        <v>0</v>
      </c>
      <c r="U17" s="77">
        <f>IF(R17="S",H17*Q17,0)</f>
        <v>0</v>
      </c>
      <c r="V17" s="77">
        <f>IF(R17="S",H17*T17,0)</f>
        <v>0</v>
      </c>
      <c r="W17" s="78">
        <f>IF(R17="S",J17-F17-K17,0)</f>
        <v>0</v>
      </c>
      <c r="X17" s="77">
        <f>IF(R17="S",H17*W17,0)</f>
        <v>0</v>
      </c>
      <c r="AH17" s="2"/>
      <c r="AQ17" s="2"/>
      <c r="AS17" s="2"/>
      <c r="AT17" s="2"/>
      <c r="BD17" s="1"/>
      <c r="BE17" s="2"/>
      <c r="BF17" s="1"/>
      <c r="BG17" s="2"/>
      <c r="BK17" s="2"/>
      <c r="BM17" s="2"/>
      <c r="BN17" s="2"/>
      <c r="BT17" s="2"/>
      <c r="BU17" s="2"/>
    </row>
    <row r="18" spans="1:73" ht="16.5" customHeight="1">
      <c r="A18" s="3">
        <v>2017</v>
      </c>
      <c r="B18" s="3">
        <v>2371</v>
      </c>
      <c r="C18" s="1" t="s">
        <v>123</v>
      </c>
      <c r="D18" s="2">
        <v>42786</v>
      </c>
      <c r="E18" s="1" t="s">
        <v>118</v>
      </c>
      <c r="F18" s="2">
        <v>42786</v>
      </c>
      <c r="G18" s="77">
        <v>990</v>
      </c>
      <c r="H18" s="77">
        <v>0</v>
      </c>
      <c r="I18" s="77">
        <v>0</v>
      </c>
      <c r="J18" s="2">
        <v>1</v>
      </c>
      <c r="K18" s="78">
        <v>30</v>
      </c>
      <c r="L18" s="2">
        <v>42370</v>
      </c>
      <c r="M18" s="2">
        <v>42735</v>
      </c>
      <c r="N18" s="77">
        <v>0</v>
      </c>
      <c r="P18" s="77">
        <v>0</v>
      </c>
      <c r="Q18" s="78">
        <f>IF(J18-F18&gt;0,IF(R18="S",J18-F18,0),0)</f>
        <v>0</v>
      </c>
      <c r="R18" s="3" t="str">
        <f>IF(G18-H18-I18-P18&gt;0,"N",IF(J18=DATE(1900,1,1),"N","S"))</f>
        <v>N</v>
      </c>
      <c r="S18" s="77">
        <f>IF(G18-H18-I18-P18&gt;0,G18-H18-I18-P18,0)</f>
        <v>990</v>
      </c>
      <c r="T18" s="78">
        <f>IF(J18-D18&gt;0,IF(R18="S",J18-D18,0),0)</f>
        <v>0</v>
      </c>
      <c r="U18" s="77">
        <f>IF(R18="S",H18*Q18,0)</f>
        <v>0</v>
      </c>
      <c r="V18" s="77">
        <f>IF(R18="S",H18*T18,0)</f>
        <v>0</v>
      </c>
      <c r="W18" s="78">
        <f>IF(R18="S",J18-F18-K18,0)</f>
        <v>0</v>
      </c>
      <c r="X18" s="77">
        <f>IF(R18="S",H18*W18,0)</f>
        <v>0</v>
      </c>
      <c r="AH18" s="2"/>
      <c r="AQ18" s="2"/>
      <c r="AS18" s="2"/>
      <c r="AT18" s="2"/>
      <c r="BD18" s="1"/>
      <c r="BE18" s="2"/>
      <c r="BF18" s="1"/>
      <c r="BG18" s="2"/>
      <c r="BK18" s="2"/>
      <c r="BM18" s="2"/>
      <c r="BN18" s="2"/>
      <c r="BT18" s="2"/>
      <c r="BU18" s="2"/>
    </row>
    <row r="19" spans="1:73" ht="16.5" customHeight="1">
      <c r="A19" s="3">
        <v>2017</v>
      </c>
      <c r="B19" s="3">
        <v>5007</v>
      </c>
      <c r="C19" s="1" t="s">
        <v>126</v>
      </c>
      <c r="D19" s="2">
        <v>42825</v>
      </c>
      <c r="E19" s="1" t="s">
        <v>127</v>
      </c>
      <c r="F19" s="2">
        <v>42835</v>
      </c>
      <c r="G19" s="77">
        <v>4661.96</v>
      </c>
      <c r="H19" s="77">
        <v>0</v>
      </c>
      <c r="I19" s="77">
        <v>0</v>
      </c>
      <c r="J19" s="2">
        <v>1</v>
      </c>
      <c r="K19" s="78">
        <v>30</v>
      </c>
      <c r="L19" s="2">
        <v>42370</v>
      </c>
      <c r="M19" s="2">
        <v>42735</v>
      </c>
      <c r="N19" s="77">
        <v>0</v>
      </c>
      <c r="P19" s="77">
        <v>0</v>
      </c>
      <c r="Q19" s="78">
        <f>IF(J19-F19&gt;0,IF(R19="S",J19-F19,0),0)</f>
        <v>0</v>
      </c>
      <c r="R19" s="3" t="str">
        <f>IF(G19-H19-I19-P19&gt;0,"N",IF(J19=DATE(1900,1,1),"N","S"))</f>
        <v>N</v>
      </c>
      <c r="S19" s="77">
        <f>IF(G19-H19-I19-P19&gt;0,G19-H19-I19-P19,0)</f>
        <v>4661.96</v>
      </c>
      <c r="T19" s="78">
        <f>IF(J19-D19&gt;0,IF(R19="S",J19-D19,0),0)</f>
        <v>0</v>
      </c>
      <c r="U19" s="77">
        <f>IF(R19="S",H19*Q19,0)</f>
        <v>0</v>
      </c>
      <c r="V19" s="77">
        <f>IF(R19="S",H19*T19,0)</f>
        <v>0</v>
      </c>
      <c r="W19" s="78">
        <f>IF(R19="S",J19-F19-K19,0)</f>
        <v>0</v>
      </c>
      <c r="X19" s="77">
        <f>IF(R19="S",H19*W19,0)</f>
        <v>0</v>
      </c>
      <c r="AH19" s="2"/>
      <c r="AQ19" s="2"/>
      <c r="AS19" s="2"/>
      <c r="AT19" s="2"/>
      <c r="BD19" s="1"/>
      <c r="BE19" s="2"/>
      <c r="BF19" s="1"/>
      <c r="BG19" s="2"/>
      <c r="BK19" s="2"/>
      <c r="BM19" s="2"/>
      <c r="BN19" s="2"/>
      <c r="BT19" s="2"/>
      <c r="BU19" s="2"/>
    </row>
    <row r="20" spans="1:73" ht="16.5" customHeight="1">
      <c r="A20" s="3">
        <v>2017</v>
      </c>
      <c r="B20" s="3">
        <v>4594</v>
      </c>
      <c r="C20" s="1" t="s">
        <v>129</v>
      </c>
      <c r="D20" s="2">
        <v>42823</v>
      </c>
      <c r="E20" s="1" t="s">
        <v>131</v>
      </c>
      <c r="F20" s="2">
        <v>42825</v>
      </c>
      <c r="G20" s="77">
        <v>1200.6</v>
      </c>
      <c r="H20" s="77">
        <v>0</v>
      </c>
      <c r="I20" s="77">
        <v>0</v>
      </c>
      <c r="J20" s="2">
        <v>1</v>
      </c>
      <c r="K20" s="78">
        <v>30</v>
      </c>
      <c r="L20" s="2">
        <v>42370</v>
      </c>
      <c r="M20" s="2">
        <v>42735</v>
      </c>
      <c r="N20" s="77">
        <v>0</v>
      </c>
      <c r="P20" s="77">
        <v>0</v>
      </c>
      <c r="Q20" s="78">
        <f>IF(J20-F20&gt;0,IF(R20="S",J20-F20,0),0)</f>
        <v>0</v>
      </c>
      <c r="R20" s="3" t="str">
        <f>IF(G20-H20-I20-P20&gt;0,"N",IF(J20=DATE(1900,1,1),"N","S"))</f>
        <v>N</v>
      </c>
      <c r="S20" s="77">
        <f>IF(G20-H20-I20-P20&gt;0,G20-H20-I20-P20,0)</f>
        <v>1200.6</v>
      </c>
      <c r="T20" s="78">
        <f>IF(J20-D20&gt;0,IF(R20="S",J20-D20,0),0)</f>
        <v>0</v>
      </c>
      <c r="U20" s="77">
        <f>IF(R20="S",H20*Q20,0)</f>
        <v>0</v>
      </c>
      <c r="V20" s="77">
        <f>IF(R20="S",H20*T20,0)</f>
        <v>0</v>
      </c>
      <c r="W20" s="78">
        <f>IF(R20="S",J20-F20-K20,0)</f>
        <v>0</v>
      </c>
      <c r="X20" s="77">
        <f>IF(R20="S",H20*W20,0)</f>
        <v>0</v>
      </c>
      <c r="AH20" s="2"/>
      <c r="AQ20" s="2"/>
      <c r="AS20" s="2"/>
      <c r="AT20" s="2"/>
      <c r="BD20" s="1"/>
      <c r="BE20" s="2"/>
      <c r="BF20" s="1"/>
      <c r="BG20" s="2"/>
      <c r="BK20" s="2"/>
      <c r="BM20" s="2"/>
      <c r="BN20" s="2"/>
      <c r="BT20" s="2"/>
      <c r="BU20" s="2"/>
    </row>
    <row r="21" spans="1:73" ht="16.5" customHeight="1">
      <c r="A21" s="3">
        <v>2017</v>
      </c>
      <c r="B21" s="3">
        <v>2513</v>
      </c>
      <c r="C21" s="1" t="s">
        <v>139</v>
      </c>
      <c r="D21" s="2">
        <v>42786</v>
      </c>
      <c r="E21" s="1" t="s">
        <v>140</v>
      </c>
      <c r="F21" s="2">
        <v>42788</v>
      </c>
      <c r="G21" s="77">
        <v>610</v>
      </c>
      <c r="H21" s="77">
        <v>0</v>
      </c>
      <c r="I21" s="77">
        <v>0</v>
      </c>
      <c r="J21" s="2">
        <v>1</v>
      </c>
      <c r="K21" s="78">
        <v>30</v>
      </c>
      <c r="L21" s="2">
        <v>42370</v>
      </c>
      <c r="M21" s="2">
        <v>42735</v>
      </c>
      <c r="N21" s="77">
        <v>0</v>
      </c>
      <c r="P21" s="77">
        <v>0</v>
      </c>
      <c r="Q21" s="78">
        <f>IF(J21-F21&gt;0,IF(R21="S",J21-F21,0),0)</f>
        <v>0</v>
      </c>
      <c r="R21" s="3" t="str">
        <f>IF(G21-H21-I21-P21&gt;0,"N",IF(J21=DATE(1900,1,1),"N","S"))</f>
        <v>N</v>
      </c>
      <c r="S21" s="77">
        <f>IF(G21-H21-I21-P21&gt;0,G21-H21-I21-P21,0)</f>
        <v>610</v>
      </c>
      <c r="T21" s="78">
        <f>IF(J21-D21&gt;0,IF(R21="S",J21-D21,0),0)</f>
        <v>0</v>
      </c>
      <c r="U21" s="77">
        <f>IF(R21="S",H21*Q21,0)</f>
        <v>0</v>
      </c>
      <c r="V21" s="77">
        <f>IF(R21="S",H21*T21,0)</f>
        <v>0</v>
      </c>
      <c r="W21" s="78">
        <f>IF(R21="S",J21-F21-K21,0)</f>
        <v>0</v>
      </c>
      <c r="X21" s="77">
        <f>IF(R21="S",H21*W21,0)</f>
        <v>0</v>
      </c>
      <c r="AH21" s="2"/>
      <c r="AQ21" s="2"/>
      <c r="AS21" s="2"/>
      <c r="AT21" s="2"/>
      <c r="BD21" s="1"/>
      <c r="BE21" s="2"/>
      <c r="BF21" s="1"/>
      <c r="BG21" s="2"/>
      <c r="BK21" s="2"/>
      <c r="BM21" s="2"/>
      <c r="BN21" s="2"/>
      <c r="BT21" s="2"/>
      <c r="BU21" s="2"/>
    </row>
    <row r="22" spans="1:73" ht="16.5" customHeight="1">
      <c r="A22" s="3">
        <v>2017</v>
      </c>
      <c r="B22" s="3">
        <v>17916</v>
      </c>
      <c r="C22" s="1" t="s">
        <v>141</v>
      </c>
      <c r="D22" s="2">
        <v>42704</v>
      </c>
      <c r="E22" s="1" t="s">
        <v>142</v>
      </c>
      <c r="F22" s="2">
        <v>42710</v>
      </c>
      <c r="G22" s="77">
        <v>8997.5</v>
      </c>
      <c r="H22" s="77">
        <v>0</v>
      </c>
      <c r="I22" s="77">
        <v>0</v>
      </c>
      <c r="J22" s="2">
        <v>1</v>
      </c>
      <c r="K22" s="78">
        <v>30</v>
      </c>
      <c r="L22" s="2">
        <v>42370</v>
      </c>
      <c r="M22" s="2">
        <v>42735</v>
      </c>
      <c r="N22" s="77">
        <v>0</v>
      </c>
      <c r="P22" s="77">
        <v>0</v>
      </c>
      <c r="Q22" s="78">
        <f>IF(J22-F22&gt;0,IF(R22="S",J22-F22,0),0)</f>
        <v>0</v>
      </c>
      <c r="R22" s="3" t="str">
        <f>IF(G22-H22-I22-P22&gt;0,"N",IF(J22=DATE(1900,1,1),"N","S"))</f>
        <v>N</v>
      </c>
      <c r="S22" s="77">
        <f>IF(G22-H22-I22-P22&gt;0,G22-H22-I22-P22,0)</f>
        <v>8997.5</v>
      </c>
      <c r="T22" s="78">
        <f>IF(J22-D22&gt;0,IF(R22="S",J22-D22,0),0)</f>
        <v>0</v>
      </c>
      <c r="U22" s="77">
        <f>IF(R22="S",H22*Q22,0)</f>
        <v>0</v>
      </c>
      <c r="V22" s="77">
        <f>IF(R22="S",H22*T22,0)</f>
        <v>0</v>
      </c>
      <c r="W22" s="78">
        <f>IF(R22="S",J22-F22-K22,0)</f>
        <v>0</v>
      </c>
      <c r="X22" s="77">
        <f>IF(R22="S",H22*W22,0)</f>
        <v>0</v>
      </c>
      <c r="AH22" s="2"/>
      <c r="AQ22" s="2"/>
      <c r="AS22" s="2"/>
      <c r="AT22" s="2"/>
      <c r="BD22" s="1"/>
      <c r="BE22" s="2"/>
      <c r="BF22" s="1"/>
      <c r="BG22" s="2"/>
      <c r="BK22" s="2"/>
      <c r="BM22" s="2"/>
      <c r="BN22" s="2"/>
      <c r="BT22" s="2"/>
      <c r="BU22" s="2"/>
    </row>
    <row r="23" spans="1:73" ht="16.5" customHeight="1">
      <c r="A23" s="3">
        <v>2017</v>
      </c>
      <c r="B23" s="3">
        <v>3685</v>
      </c>
      <c r="C23" s="1" t="s">
        <v>145</v>
      </c>
      <c r="D23" s="2">
        <v>42794</v>
      </c>
      <c r="E23" s="1" t="s">
        <v>146</v>
      </c>
      <c r="F23" s="2">
        <v>42808</v>
      </c>
      <c r="G23" s="77">
        <v>1331.2</v>
      </c>
      <c r="H23" s="77">
        <v>0</v>
      </c>
      <c r="I23" s="77">
        <v>0</v>
      </c>
      <c r="J23" s="2">
        <v>1</v>
      </c>
      <c r="K23" s="78">
        <v>30</v>
      </c>
      <c r="L23" s="2">
        <v>42370</v>
      </c>
      <c r="M23" s="2">
        <v>42735</v>
      </c>
      <c r="N23" s="77">
        <v>0</v>
      </c>
      <c r="P23" s="77">
        <v>0</v>
      </c>
      <c r="Q23" s="78">
        <f>IF(J23-F23&gt;0,IF(R23="S",J23-F23,0),0)</f>
        <v>0</v>
      </c>
      <c r="R23" s="3" t="str">
        <f>IF(G23-H23-I23-P23&gt;0,"N",IF(J23=DATE(1900,1,1),"N","S"))</f>
        <v>N</v>
      </c>
      <c r="S23" s="77">
        <f>IF(G23-H23-I23-P23&gt;0,G23-H23-I23-P23,0)</f>
        <v>1331.2</v>
      </c>
      <c r="T23" s="78">
        <f>IF(J23-D23&gt;0,IF(R23="S",J23-D23,0),0)</f>
        <v>0</v>
      </c>
      <c r="U23" s="77">
        <f>IF(R23="S",H23*Q23,0)</f>
        <v>0</v>
      </c>
      <c r="V23" s="77">
        <f>IF(R23="S",H23*T23,0)</f>
        <v>0</v>
      </c>
      <c r="W23" s="78">
        <f>IF(R23="S",J23-F23-K23,0)</f>
        <v>0</v>
      </c>
      <c r="X23" s="77">
        <f>IF(R23="S",H23*W23,0)</f>
        <v>0</v>
      </c>
      <c r="AH23" s="2"/>
      <c r="AQ23" s="2"/>
      <c r="AS23" s="2"/>
      <c r="AT23" s="2"/>
      <c r="BD23" s="1"/>
      <c r="BE23" s="2"/>
      <c r="BF23" s="1"/>
      <c r="BG23" s="2"/>
      <c r="BK23" s="2"/>
      <c r="BM23" s="2"/>
      <c r="BN23" s="2"/>
      <c r="BT23" s="2"/>
      <c r="BU23" s="2"/>
    </row>
    <row r="24" spans="1:73" ht="16.5" customHeight="1">
      <c r="A24" s="3">
        <v>2017</v>
      </c>
      <c r="B24" s="3">
        <v>5232</v>
      </c>
      <c r="C24" s="1" t="s">
        <v>145</v>
      </c>
      <c r="D24" s="2">
        <v>42825</v>
      </c>
      <c r="E24" s="1" t="s">
        <v>147</v>
      </c>
      <c r="F24" s="2">
        <v>42837</v>
      </c>
      <c r="G24" s="77">
        <v>1464.32</v>
      </c>
      <c r="H24" s="77">
        <v>0</v>
      </c>
      <c r="I24" s="77">
        <v>0</v>
      </c>
      <c r="J24" s="2">
        <v>1</v>
      </c>
      <c r="K24" s="78">
        <v>30</v>
      </c>
      <c r="L24" s="2">
        <v>42370</v>
      </c>
      <c r="M24" s="2">
        <v>42735</v>
      </c>
      <c r="N24" s="77">
        <v>0</v>
      </c>
      <c r="P24" s="77">
        <v>0</v>
      </c>
      <c r="Q24" s="78">
        <f>IF(J24-F24&gt;0,IF(R24="S",J24-F24,0),0)</f>
        <v>0</v>
      </c>
      <c r="R24" s="3" t="str">
        <f>IF(G24-H24-I24-P24&gt;0,"N",IF(J24=DATE(1900,1,1),"N","S"))</f>
        <v>N</v>
      </c>
      <c r="S24" s="77">
        <f>IF(G24-H24-I24-P24&gt;0,G24-H24-I24-P24,0)</f>
        <v>1464.32</v>
      </c>
      <c r="T24" s="78">
        <f>IF(J24-D24&gt;0,IF(R24="S",J24-D24,0),0)</f>
        <v>0</v>
      </c>
      <c r="U24" s="77">
        <f>IF(R24="S",H24*Q24,0)</f>
        <v>0</v>
      </c>
      <c r="V24" s="77">
        <f>IF(R24="S",H24*T24,0)</f>
        <v>0</v>
      </c>
      <c r="W24" s="78">
        <f>IF(R24="S",J24-F24-K24,0)</f>
        <v>0</v>
      </c>
      <c r="X24" s="77">
        <f>IF(R24="S",H24*W24,0)</f>
        <v>0</v>
      </c>
      <c r="AH24" s="2"/>
      <c r="AQ24" s="2"/>
      <c r="AS24" s="2"/>
      <c r="AT24" s="2"/>
      <c r="BD24" s="1"/>
      <c r="BE24" s="2"/>
      <c r="BF24" s="1"/>
      <c r="BG24" s="2"/>
      <c r="BK24" s="2"/>
      <c r="BM24" s="2"/>
      <c r="BN24" s="2"/>
      <c r="BT24" s="2"/>
      <c r="BU24" s="2"/>
    </row>
    <row r="25" spans="1:73" ht="16.5" customHeight="1">
      <c r="A25" s="3">
        <v>2017</v>
      </c>
      <c r="B25" s="3">
        <v>5225</v>
      </c>
      <c r="C25" s="1" t="s">
        <v>145</v>
      </c>
      <c r="D25" s="2">
        <v>42825</v>
      </c>
      <c r="E25" s="1" t="s">
        <v>148</v>
      </c>
      <c r="F25" s="2">
        <v>42837</v>
      </c>
      <c r="G25" s="77">
        <v>21774.93</v>
      </c>
      <c r="H25" s="77">
        <v>0</v>
      </c>
      <c r="I25" s="77">
        <v>0</v>
      </c>
      <c r="J25" s="2">
        <v>1</v>
      </c>
      <c r="K25" s="78">
        <v>30</v>
      </c>
      <c r="L25" s="2">
        <v>42370</v>
      </c>
      <c r="M25" s="2">
        <v>42735</v>
      </c>
      <c r="N25" s="77">
        <v>0</v>
      </c>
      <c r="P25" s="77">
        <v>0</v>
      </c>
      <c r="Q25" s="78">
        <f>IF(J25-F25&gt;0,IF(R25="S",J25-F25,0),0)</f>
        <v>0</v>
      </c>
      <c r="R25" s="3" t="str">
        <f>IF(G25-H25-I25-P25&gt;0,"N",IF(J25=DATE(1900,1,1),"N","S"))</f>
        <v>N</v>
      </c>
      <c r="S25" s="77">
        <f>IF(G25-H25-I25-P25&gt;0,G25-H25-I25-P25,0)</f>
        <v>21774.93</v>
      </c>
      <c r="T25" s="78">
        <f>IF(J25-D25&gt;0,IF(R25="S",J25-D25,0),0)</f>
        <v>0</v>
      </c>
      <c r="U25" s="77">
        <f>IF(R25="S",H25*Q25,0)</f>
        <v>0</v>
      </c>
      <c r="V25" s="77">
        <f>IF(R25="S",H25*T25,0)</f>
        <v>0</v>
      </c>
      <c r="W25" s="78">
        <f>IF(R25="S",J25-F25-K25,0)</f>
        <v>0</v>
      </c>
      <c r="X25" s="77">
        <f>IF(R25="S",H25*W25,0)</f>
        <v>0</v>
      </c>
      <c r="AH25" s="2"/>
      <c r="AQ25" s="2"/>
      <c r="AS25" s="2"/>
      <c r="AT25" s="2"/>
      <c r="BD25" s="1"/>
      <c r="BE25" s="2"/>
      <c r="BF25" s="1"/>
      <c r="BG25" s="2"/>
      <c r="BK25" s="2"/>
      <c r="BM25" s="2"/>
      <c r="BN25" s="2"/>
      <c r="BT25" s="2"/>
      <c r="BU25" s="2"/>
    </row>
    <row r="26" spans="1:73" ht="16.5" customHeight="1">
      <c r="A26" s="3">
        <v>2017</v>
      </c>
      <c r="B26" s="3">
        <v>5226</v>
      </c>
      <c r="C26" s="1" t="s">
        <v>145</v>
      </c>
      <c r="D26" s="2">
        <v>42825</v>
      </c>
      <c r="E26" s="1" t="s">
        <v>149</v>
      </c>
      <c r="F26" s="2">
        <v>42837</v>
      </c>
      <c r="G26" s="77">
        <v>9355.77</v>
      </c>
      <c r="H26" s="77">
        <v>0</v>
      </c>
      <c r="I26" s="77">
        <v>0</v>
      </c>
      <c r="J26" s="2">
        <v>1</v>
      </c>
      <c r="K26" s="78">
        <v>30</v>
      </c>
      <c r="L26" s="2">
        <v>42370</v>
      </c>
      <c r="M26" s="2">
        <v>42735</v>
      </c>
      <c r="N26" s="77">
        <v>0</v>
      </c>
      <c r="P26" s="77">
        <v>0</v>
      </c>
      <c r="Q26" s="78">
        <f>IF(J26-F26&gt;0,IF(R26="S",J26-F26,0),0)</f>
        <v>0</v>
      </c>
      <c r="R26" s="3" t="str">
        <f>IF(G26-H26-I26-P26&gt;0,"N",IF(J26=DATE(1900,1,1),"N","S"))</f>
        <v>N</v>
      </c>
      <c r="S26" s="77">
        <f>IF(G26-H26-I26-P26&gt;0,G26-H26-I26-P26,0)</f>
        <v>9355.77</v>
      </c>
      <c r="T26" s="78">
        <f>IF(J26-D26&gt;0,IF(R26="S",J26-D26,0),0)</f>
        <v>0</v>
      </c>
      <c r="U26" s="77">
        <f>IF(R26="S",H26*Q26,0)</f>
        <v>0</v>
      </c>
      <c r="V26" s="77">
        <f>IF(R26="S",H26*T26,0)</f>
        <v>0</v>
      </c>
      <c r="W26" s="78">
        <f>IF(R26="S",J26-F26-K26,0)</f>
        <v>0</v>
      </c>
      <c r="X26" s="77">
        <f>IF(R26="S",H26*W26,0)</f>
        <v>0</v>
      </c>
      <c r="AH26" s="2"/>
      <c r="AQ26" s="2"/>
      <c r="AS26" s="2"/>
      <c r="AT26" s="2"/>
      <c r="BD26" s="1"/>
      <c r="BE26" s="2"/>
      <c r="BF26" s="1"/>
      <c r="BG26" s="2"/>
      <c r="BK26" s="2"/>
      <c r="BM26" s="2"/>
      <c r="BN26" s="2"/>
      <c r="BT26" s="2"/>
      <c r="BU26" s="2"/>
    </row>
    <row r="27" spans="1:73" ht="16.5" customHeight="1">
      <c r="A27" s="3">
        <v>2017</v>
      </c>
      <c r="B27" s="3">
        <v>3688</v>
      </c>
      <c r="C27" s="1" t="s">
        <v>145</v>
      </c>
      <c r="D27" s="2">
        <v>42794</v>
      </c>
      <c r="E27" s="1" t="s">
        <v>156</v>
      </c>
      <c r="F27" s="2">
        <v>42808</v>
      </c>
      <c r="G27" s="77">
        <v>18685.39</v>
      </c>
      <c r="H27" s="77">
        <v>0</v>
      </c>
      <c r="I27" s="77">
        <v>0</v>
      </c>
      <c r="J27" s="2">
        <v>1</v>
      </c>
      <c r="K27" s="78">
        <v>30</v>
      </c>
      <c r="L27" s="2">
        <v>42370</v>
      </c>
      <c r="M27" s="2">
        <v>42735</v>
      </c>
      <c r="N27" s="77">
        <v>0</v>
      </c>
      <c r="P27" s="77">
        <v>0</v>
      </c>
      <c r="Q27" s="78">
        <f>IF(J27-F27&gt;0,IF(R27="S",J27-F27,0),0)</f>
        <v>0</v>
      </c>
      <c r="R27" s="3" t="str">
        <f>IF(G27-H27-I27-P27&gt;0,"N",IF(J27=DATE(1900,1,1),"N","S"))</f>
        <v>N</v>
      </c>
      <c r="S27" s="77">
        <f>IF(G27-H27-I27-P27&gt;0,G27-H27-I27-P27,0)</f>
        <v>18685.39</v>
      </c>
      <c r="T27" s="78">
        <f>IF(J27-D27&gt;0,IF(R27="S",J27-D27,0),0)</f>
        <v>0</v>
      </c>
      <c r="U27" s="77">
        <f>IF(R27="S",H27*Q27,0)</f>
        <v>0</v>
      </c>
      <c r="V27" s="77">
        <f>IF(R27="S",H27*T27,0)</f>
        <v>0</v>
      </c>
      <c r="W27" s="78">
        <f>IF(R27="S",J27-F27-K27,0)</f>
        <v>0</v>
      </c>
      <c r="X27" s="77">
        <f>IF(R27="S",H27*W27,0)</f>
        <v>0</v>
      </c>
      <c r="AH27" s="2"/>
      <c r="AS27" s="2"/>
      <c r="AT27" s="2"/>
      <c r="BD27" s="1"/>
      <c r="BE27" s="2"/>
      <c r="BF27" s="1"/>
      <c r="BG27" s="2"/>
      <c r="BK27" s="2"/>
      <c r="BM27" s="2"/>
      <c r="BN27" s="2"/>
      <c r="BT27" s="2"/>
      <c r="BU27" s="2"/>
    </row>
    <row r="28" spans="1:73" ht="16.5" customHeight="1">
      <c r="A28" s="3">
        <v>2017</v>
      </c>
      <c r="B28" s="3">
        <v>3689</v>
      </c>
      <c r="C28" s="1" t="s">
        <v>145</v>
      </c>
      <c r="D28" s="2">
        <v>42794</v>
      </c>
      <c r="E28" s="1" t="s">
        <v>157</v>
      </c>
      <c r="F28" s="2">
        <v>42808</v>
      </c>
      <c r="G28" s="77">
        <v>7590.94</v>
      </c>
      <c r="H28" s="77">
        <v>0</v>
      </c>
      <c r="I28" s="77">
        <v>0</v>
      </c>
      <c r="J28" s="2">
        <v>1</v>
      </c>
      <c r="K28" s="78">
        <v>30</v>
      </c>
      <c r="L28" s="2">
        <v>42370</v>
      </c>
      <c r="M28" s="2">
        <v>42735</v>
      </c>
      <c r="N28" s="77">
        <v>0</v>
      </c>
      <c r="P28" s="77">
        <v>0</v>
      </c>
      <c r="Q28" s="78">
        <f>IF(J28-F28&gt;0,IF(R28="S",J28-F28,0),0)</f>
        <v>0</v>
      </c>
      <c r="R28" s="3" t="str">
        <f>IF(G28-H28-I28-P28&gt;0,"N",IF(J28=DATE(1900,1,1),"N","S"))</f>
        <v>N</v>
      </c>
      <c r="S28" s="77">
        <f>IF(G28-H28-I28-P28&gt;0,G28-H28-I28-P28,0)</f>
        <v>7590.94</v>
      </c>
      <c r="T28" s="78">
        <f>IF(J28-D28&gt;0,IF(R28="S",J28-D28,0),0)</f>
        <v>0</v>
      </c>
      <c r="U28" s="77">
        <f>IF(R28="S",H28*Q28,0)</f>
        <v>0</v>
      </c>
      <c r="V28" s="77">
        <f>IF(R28="S",H28*T28,0)</f>
        <v>0</v>
      </c>
      <c r="W28" s="78">
        <f>IF(R28="S",J28-F28-K28,0)</f>
        <v>0</v>
      </c>
      <c r="X28" s="77">
        <f>IF(R28="S",H28*W28,0)</f>
        <v>0</v>
      </c>
      <c r="AH28" s="2"/>
      <c r="AQ28" s="2"/>
      <c r="AS28" s="2"/>
      <c r="AT28" s="2"/>
      <c r="BD28" s="1"/>
      <c r="BE28" s="2"/>
      <c r="BF28" s="1"/>
      <c r="BG28" s="2"/>
      <c r="BK28" s="2"/>
      <c r="BM28" s="2"/>
      <c r="BN28" s="2"/>
      <c r="BT28" s="2"/>
      <c r="BU28" s="2"/>
    </row>
    <row r="29" spans="1:73" ht="16.5" customHeight="1">
      <c r="A29" s="3">
        <v>2017</v>
      </c>
      <c r="B29" s="3">
        <v>5378</v>
      </c>
      <c r="C29" s="1" t="s">
        <v>145</v>
      </c>
      <c r="D29" s="2">
        <v>42825</v>
      </c>
      <c r="E29" s="1" t="s">
        <v>158</v>
      </c>
      <c r="F29" s="2">
        <v>42839</v>
      </c>
      <c r="G29" s="77">
        <v>332.9</v>
      </c>
      <c r="H29" s="77">
        <v>0</v>
      </c>
      <c r="I29" s="77">
        <v>0</v>
      </c>
      <c r="J29" s="2">
        <v>1</v>
      </c>
      <c r="K29" s="78">
        <v>30</v>
      </c>
      <c r="L29" s="2">
        <v>42370</v>
      </c>
      <c r="M29" s="2">
        <v>42735</v>
      </c>
      <c r="N29" s="77">
        <v>0</v>
      </c>
      <c r="P29" s="77">
        <v>0</v>
      </c>
      <c r="Q29" s="78">
        <f>IF(J29-F29&gt;0,IF(R29="S",J29-F29,0),0)</f>
        <v>0</v>
      </c>
      <c r="R29" s="3" t="str">
        <f>IF(G29-H29-I29-P29&gt;0,"N",IF(J29=DATE(1900,1,1),"N","S"))</f>
        <v>N</v>
      </c>
      <c r="S29" s="77">
        <f>IF(G29-H29-I29-P29&gt;0,G29-H29-I29-P29,0)</f>
        <v>332.9</v>
      </c>
      <c r="T29" s="78">
        <f>IF(J29-D29&gt;0,IF(R29="S",J29-D29,0),0)</f>
        <v>0</v>
      </c>
      <c r="U29" s="77">
        <f>IF(R29="S",H29*Q29,0)</f>
        <v>0</v>
      </c>
      <c r="V29" s="77">
        <f>IF(R29="S",H29*T29,0)</f>
        <v>0</v>
      </c>
      <c r="W29" s="78">
        <f>IF(R29="S",J29-F29-K29,0)</f>
        <v>0</v>
      </c>
      <c r="X29" s="77">
        <f>IF(R29="S",H29*W29,0)</f>
        <v>0</v>
      </c>
      <c r="AH29" s="2"/>
      <c r="AQ29" s="2"/>
      <c r="AS29" s="2"/>
      <c r="AT29" s="2"/>
      <c r="BD29" s="1"/>
      <c r="BE29" s="2"/>
      <c r="BF29" s="1"/>
      <c r="BG29" s="2"/>
      <c r="BK29" s="2"/>
      <c r="BM29" s="2"/>
      <c r="BN29" s="2"/>
      <c r="BT29" s="2"/>
      <c r="BU29" s="2"/>
    </row>
    <row r="30" spans="1:73" ht="16.5" customHeight="1">
      <c r="A30" s="3">
        <v>2017</v>
      </c>
      <c r="B30" s="3">
        <v>5379</v>
      </c>
      <c r="C30" s="1" t="s">
        <v>145</v>
      </c>
      <c r="D30" s="2">
        <v>42839</v>
      </c>
      <c r="E30" s="1" t="s">
        <v>159</v>
      </c>
      <c r="F30" s="2">
        <v>42839</v>
      </c>
      <c r="G30" s="77">
        <v>129.27</v>
      </c>
      <c r="H30" s="77">
        <v>0</v>
      </c>
      <c r="I30" s="77">
        <v>0</v>
      </c>
      <c r="J30" s="2">
        <v>1</v>
      </c>
      <c r="K30" s="78">
        <v>30</v>
      </c>
      <c r="L30" s="2">
        <v>42370</v>
      </c>
      <c r="M30" s="2">
        <v>42735</v>
      </c>
      <c r="N30" s="77">
        <v>0</v>
      </c>
      <c r="P30" s="77">
        <v>0</v>
      </c>
      <c r="Q30" s="78">
        <f>IF(J30-F30&gt;0,IF(R30="S",J30-F30,0),0)</f>
        <v>0</v>
      </c>
      <c r="R30" s="3" t="str">
        <f>IF(G30-H30-I30-P30&gt;0,"N",IF(J30=DATE(1900,1,1),"N","S"))</f>
        <v>N</v>
      </c>
      <c r="S30" s="77">
        <f>IF(G30-H30-I30-P30&gt;0,G30-H30-I30-P30,0)</f>
        <v>129.27</v>
      </c>
      <c r="T30" s="78">
        <f>IF(J30-D30&gt;0,IF(R30="S",J30-D30,0),0)</f>
        <v>0</v>
      </c>
      <c r="U30" s="77">
        <f>IF(R30="S",H30*Q30,0)</f>
        <v>0</v>
      </c>
      <c r="V30" s="77">
        <f>IF(R30="S",H30*T30,0)</f>
        <v>0</v>
      </c>
      <c r="W30" s="78">
        <f>IF(R30="S",J30-F30-K30,0)</f>
        <v>0</v>
      </c>
      <c r="X30" s="77">
        <f>IF(R30="S",H30*W30,0)</f>
        <v>0</v>
      </c>
      <c r="AH30" s="2"/>
      <c r="AQ30" s="2"/>
      <c r="AS30" s="2"/>
      <c r="AT30" s="2"/>
      <c r="BD30" s="1"/>
      <c r="BE30" s="2"/>
      <c r="BF30" s="1"/>
      <c r="BG30" s="2"/>
      <c r="BK30" s="2"/>
      <c r="BM30" s="2"/>
      <c r="BN30" s="2"/>
      <c r="BT30" s="2"/>
      <c r="BU30" s="2"/>
    </row>
    <row r="31" spans="1:73" ht="16.5" customHeight="1">
      <c r="A31" s="3">
        <v>2017</v>
      </c>
      <c r="B31" s="3">
        <v>3952</v>
      </c>
      <c r="C31" s="1" t="s">
        <v>162</v>
      </c>
      <c r="D31" s="2">
        <v>42811</v>
      </c>
      <c r="E31" s="1" t="s">
        <v>163</v>
      </c>
      <c r="F31" s="2">
        <v>42815</v>
      </c>
      <c r="G31" s="77">
        <v>7699.08</v>
      </c>
      <c r="H31" s="77">
        <v>0</v>
      </c>
      <c r="I31" s="77">
        <v>0</v>
      </c>
      <c r="J31" s="2">
        <v>1</v>
      </c>
      <c r="K31" s="78">
        <v>30</v>
      </c>
      <c r="L31" s="2">
        <v>42370</v>
      </c>
      <c r="M31" s="2">
        <v>42735</v>
      </c>
      <c r="N31" s="77">
        <v>0</v>
      </c>
      <c r="P31" s="77">
        <v>0</v>
      </c>
      <c r="Q31" s="78">
        <f>IF(J31-F31&gt;0,IF(R31="S",J31-F31,0),0)</f>
        <v>0</v>
      </c>
      <c r="R31" s="3" t="str">
        <f>IF(G31-H31-I31-P31&gt;0,"N",IF(J31=DATE(1900,1,1),"N","S"))</f>
        <v>N</v>
      </c>
      <c r="S31" s="77">
        <f>IF(G31-H31-I31-P31&gt;0,G31-H31-I31-P31,0)</f>
        <v>7699.08</v>
      </c>
      <c r="T31" s="78">
        <f>IF(J31-D31&gt;0,IF(R31="S",J31-D31,0),0)</f>
        <v>0</v>
      </c>
      <c r="U31" s="77">
        <f>IF(R31="S",H31*Q31,0)</f>
        <v>0</v>
      </c>
      <c r="V31" s="77">
        <f>IF(R31="S",H31*T31,0)</f>
        <v>0</v>
      </c>
      <c r="W31" s="78">
        <f>IF(R31="S",J31-F31-K31,0)</f>
        <v>0</v>
      </c>
      <c r="X31" s="77">
        <f>IF(R31="S",H31*W31,0)</f>
        <v>0</v>
      </c>
      <c r="AH31" s="2"/>
      <c r="AQ31" s="2"/>
      <c r="AS31" s="2"/>
      <c r="AT31" s="2"/>
      <c r="BD31" s="1"/>
      <c r="BE31" s="2"/>
      <c r="BF31" s="1"/>
      <c r="BG31" s="2"/>
      <c r="BK31" s="2"/>
      <c r="BM31" s="2"/>
      <c r="BN31" s="2"/>
      <c r="BT31" s="2"/>
      <c r="BU31" s="2"/>
    </row>
    <row r="32" spans="1:73" ht="16.5" customHeight="1">
      <c r="A32" s="3">
        <v>2017</v>
      </c>
      <c r="B32" s="3">
        <v>12658</v>
      </c>
      <c r="C32" s="1" t="s">
        <v>164</v>
      </c>
      <c r="D32" s="2">
        <v>42612</v>
      </c>
      <c r="E32" s="1" t="s">
        <v>165</v>
      </c>
      <c r="F32" s="2">
        <v>42614</v>
      </c>
      <c r="G32" s="77">
        <v>-22.96</v>
      </c>
      <c r="H32" s="77">
        <v>0</v>
      </c>
      <c r="I32" s="77">
        <v>0</v>
      </c>
      <c r="J32" s="2">
        <v>1</v>
      </c>
      <c r="K32" s="78">
        <v>30</v>
      </c>
      <c r="L32" s="2">
        <v>42370</v>
      </c>
      <c r="M32" s="2">
        <v>42735</v>
      </c>
      <c r="N32" s="77">
        <v>0</v>
      </c>
      <c r="P32" s="77">
        <v>0</v>
      </c>
      <c r="Q32" s="78">
        <f>IF(J32-F32&gt;0,IF(R32="S",J32-F32,0),0)</f>
        <v>0</v>
      </c>
      <c r="R32" s="3" t="str">
        <f>IF(G32-H32-I32-P32&gt;0,"N",IF(J32=DATE(1900,1,1),"N","S"))</f>
        <v>N</v>
      </c>
      <c r="S32" s="77">
        <f>IF(G32-H32-I32-P32&gt;0,G32-H32-I32-P32,0)</f>
        <v>0</v>
      </c>
      <c r="T32" s="78">
        <f>IF(J32-D32&gt;0,IF(R32="S",J32-D32,0),0)</f>
        <v>0</v>
      </c>
      <c r="U32" s="77">
        <f>IF(R32="S",H32*Q32,0)</f>
        <v>0</v>
      </c>
      <c r="V32" s="77">
        <f>IF(R32="S",H32*T32,0)</f>
        <v>0</v>
      </c>
      <c r="W32" s="78">
        <f>IF(R32="S",J32-F32-K32,0)</f>
        <v>0</v>
      </c>
      <c r="X32" s="77">
        <f>IF(R32="S",H32*W32,0)</f>
        <v>0</v>
      </c>
      <c r="AH32" s="2"/>
      <c r="AQ32" s="2"/>
      <c r="AS32" s="2"/>
      <c r="AT32" s="2"/>
      <c r="BD32" s="1"/>
      <c r="BE32" s="2"/>
      <c r="BF32" s="1"/>
      <c r="BG32" s="2"/>
      <c r="BK32" s="2"/>
      <c r="BM32" s="2"/>
      <c r="BN32" s="2"/>
      <c r="BT32" s="2"/>
      <c r="BU32" s="2"/>
    </row>
    <row r="33" spans="1:73" ht="16.5" customHeight="1">
      <c r="A33" s="3">
        <v>2017</v>
      </c>
      <c r="B33" s="3">
        <v>3215</v>
      </c>
      <c r="C33" s="1" t="s">
        <v>166</v>
      </c>
      <c r="D33" s="2">
        <v>42801</v>
      </c>
      <c r="E33" s="1" t="s">
        <v>163</v>
      </c>
      <c r="F33" s="2">
        <v>42801</v>
      </c>
      <c r="G33" s="77">
        <v>2013</v>
      </c>
      <c r="H33" s="77">
        <v>0</v>
      </c>
      <c r="I33" s="77">
        <v>0</v>
      </c>
      <c r="J33" s="2">
        <v>1</v>
      </c>
      <c r="K33" s="78">
        <v>30</v>
      </c>
      <c r="L33" s="2">
        <v>42370</v>
      </c>
      <c r="M33" s="2">
        <v>42735</v>
      </c>
      <c r="N33" s="77">
        <v>0</v>
      </c>
      <c r="P33" s="77">
        <v>0</v>
      </c>
      <c r="Q33" s="78">
        <f>IF(J33-F33&gt;0,IF(R33="S",J33-F33,0),0)</f>
        <v>0</v>
      </c>
      <c r="R33" s="3" t="str">
        <f>IF(G33-H33-I33-P33&gt;0,"N",IF(J33=DATE(1900,1,1),"N","S"))</f>
        <v>N</v>
      </c>
      <c r="S33" s="77">
        <f>IF(G33-H33-I33-P33&gt;0,G33-H33-I33-P33,0)</f>
        <v>2013</v>
      </c>
      <c r="T33" s="78">
        <f>IF(J33-D33&gt;0,IF(R33="S",J33-D33,0),0)</f>
        <v>0</v>
      </c>
      <c r="U33" s="77">
        <f>IF(R33="S",H33*Q33,0)</f>
        <v>0</v>
      </c>
      <c r="V33" s="77">
        <f>IF(R33="S",H33*T33,0)</f>
        <v>0</v>
      </c>
      <c r="W33" s="78">
        <f>IF(R33="S",J33-F33-K33,0)</f>
        <v>0</v>
      </c>
      <c r="X33" s="77">
        <f>IF(R33="S",H33*W33,0)</f>
        <v>0</v>
      </c>
      <c r="AH33" s="2"/>
      <c r="AQ33" s="2"/>
      <c r="AS33" s="2"/>
      <c r="AT33" s="2"/>
      <c r="BD33" s="1"/>
      <c r="BE33" s="2"/>
      <c r="BF33" s="1"/>
      <c r="BG33" s="2"/>
      <c r="BK33" s="2"/>
      <c r="BM33" s="2"/>
      <c r="BN33" s="2"/>
      <c r="BT33" s="2"/>
      <c r="BU33" s="2"/>
    </row>
    <row r="34" spans="1:73" ht="16.5" customHeight="1">
      <c r="A34" s="3">
        <v>2017</v>
      </c>
      <c r="B34" s="3">
        <v>3680</v>
      </c>
      <c r="C34" s="1" t="s">
        <v>167</v>
      </c>
      <c r="D34" s="2">
        <v>42803</v>
      </c>
      <c r="E34" s="1" t="s">
        <v>168</v>
      </c>
      <c r="F34" s="2">
        <v>42808</v>
      </c>
      <c r="G34" s="77">
        <v>39560.7</v>
      </c>
      <c r="H34" s="77">
        <v>0</v>
      </c>
      <c r="I34" s="77">
        <v>0</v>
      </c>
      <c r="J34" s="2">
        <v>1</v>
      </c>
      <c r="K34" s="78">
        <v>30</v>
      </c>
      <c r="L34" s="2">
        <v>42370</v>
      </c>
      <c r="M34" s="2">
        <v>42735</v>
      </c>
      <c r="N34" s="77">
        <v>0</v>
      </c>
      <c r="P34" s="77">
        <v>0</v>
      </c>
      <c r="Q34" s="78">
        <f>IF(J34-F34&gt;0,IF(R34="S",J34-F34,0),0)</f>
        <v>0</v>
      </c>
      <c r="R34" s="3" t="str">
        <f>IF(G34-H34-I34-P34&gt;0,"N",IF(J34=DATE(1900,1,1),"N","S"))</f>
        <v>N</v>
      </c>
      <c r="S34" s="77">
        <f>IF(G34-H34-I34-P34&gt;0,G34-H34-I34-P34,0)</f>
        <v>39560.7</v>
      </c>
      <c r="T34" s="78">
        <f>IF(J34-D34&gt;0,IF(R34="S",J34-D34,0),0)</f>
        <v>0</v>
      </c>
      <c r="U34" s="77">
        <f>IF(R34="S",H34*Q34,0)</f>
        <v>0</v>
      </c>
      <c r="V34" s="77">
        <f>IF(R34="S",H34*T34,0)</f>
        <v>0</v>
      </c>
      <c r="W34" s="78">
        <f>IF(R34="S",J34-F34-K34,0)</f>
        <v>0</v>
      </c>
      <c r="X34" s="77">
        <f>IF(R34="S",H34*W34,0)</f>
        <v>0</v>
      </c>
      <c r="AH34" s="2"/>
      <c r="AQ34" s="2"/>
      <c r="AS34" s="2"/>
      <c r="AT34" s="2"/>
      <c r="BD34" s="1"/>
      <c r="BE34" s="2"/>
      <c r="BF34" s="1"/>
      <c r="BG34" s="2"/>
      <c r="BK34" s="2"/>
      <c r="BM34" s="2"/>
      <c r="BN34" s="2"/>
      <c r="BT34" s="2"/>
      <c r="BU34" s="2"/>
    </row>
    <row r="35" spans="1:73" ht="16.5" customHeight="1">
      <c r="A35" s="3">
        <v>2017</v>
      </c>
      <c r="B35" s="3">
        <v>4819</v>
      </c>
      <c r="C35" s="1" t="s">
        <v>169</v>
      </c>
      <c r="D35" s="2">
        <v>42825</v>
      </c>
      <c r="E35" s="1" t="s">
        <v>170</v>
      </c>
      <c r="F35" s="2">
        <v>42830</v>
      </c>
      <c r="G35" s="77">
        <v>869.01</v>
      </c>
      <c r="H35" s="77">
        <v>0</v>
      </c>
      <c r="I35" s="77">
        <v>0</v>
      </c>
      <c r="J35" s="2">
        <v>1</v>
      </c>
      <c r="K35" s="78">
        <v>30</v>
      </c>
      <c r="L35" s="2">
        <v>42370</v>
      </c>
      <c r="M35" s="2">
        <v>42735</v>
      </c>
      <c r="N35" s="77">
        <v>0</v>
      </c>
      <c r="P35" s="77">
        <v>0</v>
      </c>
      <c r="Q35" s="78">
        <f>IF(J35-F35&gt;0,IF(R35="S",J35-F35,0),0)</f>
        <v>0</v>
      </c>
      <c r="R35" s="3" t="str">
        <f>IF(G35-H35-I35-P35&gt;0,"N",IF(J35=DATE(1900,1,1),"N","S"))</f>
        <v>N</v>
      </c>
      <c r="S35" s="77">
        <f>IF(G35-H35-I35-P35&gt;0,G35-H35-I35-P35,0)</f>
        <v>869.01</v>
      </c>
      <c r="T35" s="78">
        <f>IF(J35-D35&gt;0,IF(R35="S",J35-D35,0),0)</f>
        <v>0</v>
      </c>
      <c r="U35" s="77">
        <f>IF(R35="S",H35*Q35,0)</f>
        <v>0</v>
      </c>
      <c r="V35" s="77">
        <f>IF(R35="S",H35*T35,0)</f>
        <v>0</v>
      </c>
      <c r="W35" s="78">
        <f>IF(R35="S",J35-F35-K35,0)</f>
        <v>0</v>
      </c>
      <c r="X35" s="77">
        <f>IF(R35="S",H35*W35,0)</f>
        <v>0</v>
      </c>
      <c r="AH35" s="2"/>
      <c r="AQ35" s="2"/>
      <c r="AS35" s="2"/>
      <c r="AT35" s="2"/>
      <c r="BD35" s="1"/>
      <c r="BE35" s="2"/>
      <c r="BF35" s="1"/>
      <c r="BG35" s="2"/>
      <c r="BK35" s="2"/>
      <c r="BM35" s="2"/>
      <c r="BN35" s="2"/>
      <c r="BT35" s="2"/>
      <c r="BU35" s="2"/>
    </row>
    <row r="36" spans="1:73" ht="16.5" customHeight="1">
      <c r="A36" s="3">
        <v>2017</v>
      </c>
      <c r="B36" s="3">
        <v>1631</v>
      </c>
      <c r="C36" s="1" t="s">
        <v>169</v>
      </c>
      <c r="D36" s="2">
        <v>42766</v>
      </c>
      <c r="E36" s="1" t="s">
        <v>171</v>
      </c>
      <c r="F36" s="2">
        <v>42775</v>
      </c>
      <c r="G36" s="77">
        <v>24.6</v>
      </c>
      <c r="H36" s="77">
        <v>0</v>
      </c>
      <c r="I36" s="77">
        <v>0</v>
      </c>
      <c r="J36" s="2">
        <v>1</v>
      </c>
      <c r="K36" s="78">
        <v>30</v>
      </c>
      <c r="L36" s="2">
        <v>42370</v>
      </c>
      <c r="M36" s="2">
        <v>42735</v>
      </c>
      <c r="N36" s="77">
        <v>0</v>
      </c>
      <c r="P36" s="77">
        <v>0</v>
      </c>
      <c r="Q36" s="78">
        <f>IF(J36-F36&gt;0,IF(R36="S",J36-F36,0),0)</f>
        <v>0</v>
      </c>
      <c r="R36" s="3" t="str">
        <f>IF(G36-H36-I36-P36&gt;0,"N",IF(J36=DATE(1900,1,1),"N","S"))</f>
        <v>N</v>
      </c>
      <c r="S36" s="77">
        <f>IF(G36-H36-I36-P36&gt;0,G36-H36-I36-P36,0)</f>
        <v>24.6</v>
      </c>
      <c r="T36" s="78">
        <f>IF(J36-D36&gt;0,IF(R36="S",J36-D36,0),0)</f>
        <v>0</v>
      </c>
      <c r="U36" s="77">
        <f>IF(R36="S",H36*Q36,0)</f>
        <v>0</v>
      </c>
      <c r="V36" s="77">
        <f>IF(R36="S",H36*T36,0)</f>
        <v>0</v>
      </c>
      <c r="W36" s="78">
        <f>IF(R36="S",J36-F36-K36,0)</f>
        <v>0</v>
      </c>
      <c r="X36" s="77">
        <f>IF(R36="S",H36*W36,0)</f>
        <v>0</v>
      </c>
      <c r="AH36" s="2"/>
      <c r="AQ36" s="2"/>
      <c r="AS36" s="2"/>
      <c r="AT36" s="2"/>
      <c r="BD36" s="1"/>
      <c r="BE36" s="2"/>
      <c r="BF36" s="1"/>
      <c r="BG36" s="2"/>
      <c r="BK36" s="2"/>
      <c r="BM36" s="2"/>
      <c r="BN36" s="2"/>
      <c r="BT36" s="2"/>
      <c r="BU36" s="2"/>
    </row>
    <row r="37" spans="1:73" ht="16.5" customHeight="1">
      <c r="A37" s="3">
        <v>2017</v>
      </c>
      <c r="B37" s="3">
        <v>2877</v>
      </c>
      <c r="C37" s="1" t="s">
        <v>173</v>
      </c>
      <c r="D37" s="2">
        <v>42793</v>
      </c>
      <c r="E37" s="1" t="s">
        <v>174</v>
      </c>
      <c r="F37" s="2">
        <v>42795</v>
      </c>
      <c r="G37" s="77">
        <v>1918.45</v>
      </c>
      <c r="H37" s="77">
        <v>0</v>
      </c>
      <c r="I37" s="77">
        <v>0</v>
      </c>
      <c r="J37" s="2">
        <v>1</v>
      </c>
      <c r="K37" s="78">
        <v>30</v>
      </c>
      <c r="L37" s="2">
        <v>42370</v>
      </c>
      <c r="M37" s="2">
        <v>42735</v>
      </c>
      <c r="N37" s="77">
        <v>0</v>
      </c>
      <c r="P37" s="77">
        <v>0</v>
      </c>
      <c r="Q37" s="78">
        <f>IF(J37-F37&gt;0,IF(R37="S",J37-F37,0),0)</f>
        <v>0</v>
      </c>
      <c r="R37" s="3" t="str">
        <f>IF(G37-H37-I37-P37&gt;0,"N",IF(J37=DATE(1900,1,1),"N","S"))</f>
        <v>N</v>
      </c>
      <c r="S37" s="77">
        <f>IF(G37-H37-I37-P37&gt;0,G37-H37-I37-P37,0)</f>
        <v>1918.45</v>
      </c>
      <c r="T37" s="78">
        <f>IF(J37-D37&gt;0,IF(R37="S",J37-D37,0),0)</f>
        <v>0</v>
      </c>
      <c r="U37" s="77">
        <f>IF(R37="S",H37*Q37,0)</f>
        <v>0</v>
      </c>
      <c r="V37" s="77">
        <f>IF(R37="S",H37*T37,0)</f>
        <v>0</v>
      </c>
      <c r="W37" s="78">
        <f>IF(R37="S",J37-F37-K37,0)</f>
        <v>0</v>
      </c>
      <c r="X37" s="77">
        <f>IF(R37="S",H37*W37,0)</f>
        <v>0</v>
      </c>
      <c r="AH37" s="2"/>
      <c r="AQ37" s="2"/>
      <c r="AS37" s="2"/>
      <c r="AT37" s="2"/>
      <c r="BD37" s="1"/>
      <c r="BE37" s="2"/>
      <c r="BF37" s="1"/>
      <c r="BG37" s="2"/>
      <c r="BK37" s="2"/>
      <c r="BM37" s="2"/>
      <c r="BN37" s="2"/>
      <c r="BT37" s="2"/>
      <c r="BU37" s="2"/>
    </row>
    <row r="38" spans="1:73" ht="16.5" customHeight="1">
      <c r="A38" s="3">
        <v>2017</v>
      </c>
      <c r="B38" s="3">
        <v>3424</v>
      </c>
      <c r="C38" s="1" t="s">
        <v>175</v>
      </c>
      <c r="D38" s="2">
        <v>42794</v>
      </c>
      <c r="E38" s="1" t="s">
        <v>177</v>
      </c>
      <c r="F38" s="2">
        <v>42803</v>
      </c>
      <c r="G38" s="77">
        <v>1654.69</v>
      </c>
      <c r="H38" s="77">
        <v>0</v>
      </c>
      <c r="I38" s="77">
        <v>0</v>
      </c>
      <c r="J38" s="2">
        <v>1</v>
      </c>
      <c r="K38" s="78">
        <v>30</v>
      </c>
      <c r="L38" s="2">
        <v>42370</v>
      </c>
      <c r="M38" s="2">
        <v>42735</v>
      </c>
      <c r="N38" s="77">
        <v>0</v>
      </c>
      <c r="P38" s="77">
        <v>0</v>
      </c>
      <c r="Q38" s="78">
        <f>IF(J38-F38&gt;0,IF(R38="S",J38-F38,0),0)</f>
        <v>0</v>
      </c>
      <c r="R38" s="3" t="str">
        <f>IF(G38-H38-I38-P38&gt;0,"N",IF(J38=DATE(1900,1,1),"N","S"))</f>
        <v>N</v>
      </c>
      <c r="S38" s="77">
        <f>IF(G38-H38-I38-P38&gt;0,G38-H38-I38-P38,0)</f>
        <v>1654.69</v>
      </c>
      <c r="T38" s="78">
        <f>IF(J38-D38&gt;0,IF(R38="S",J38-D38,0),0)</f>
        <v>0</v>
      </c>
      <c r="U38" s="77">
        <f>IF(R38="S",H38*Q38,0)</f>
        <v>0</v>
      </c>
      <c r="V38" s="77">
        <f>IF(R38="S",H38*T38,0)</f>
        <v>0</v>
      </c>
      <c r="W38" s="78">
        <f>IF(R38="S",J38-F38-K38,0)</f>
        <v>0</v>
      </c>
      <c r="X38" s="77">
        <f>IF(R38="S",H38*W38,0)</f>
        <v>0</v>
      </c>
      <c r="AH38" s="2"/>
      <c r="AQ38" s="2"/>
      <c r="AS38" s="2"/>
      <c r="AT38" s="2"/>
      <c r="BD38" s="1"/>
      <c r="BE38" s="2"/>
      <c r="BF38" s="1"/>
      <c r="BG38" s="2"/>
      <c r="BK38" s="2"/>
      <c r="BM38" s="2"/>
      <c r="BN38" s="2"/>
      <c r="BT38" s="2"/>
      <c r="BU38" s="2"/>
    </row>
    <row r="39" spans="1:73" ht="16.5" customHeight="1">
      <c r="A39" s="3">
        <v>2017</v>
      </c>
      <c r="B39" s="3">
        <v>3423</v>
      </c>
      <c r="C39" s="1" t="s">
        <v>175</v>
      </c>
      <c r="D39" s="2">
        <v>42794</v>
      </c>
      <c r="E39" s="1" t="s">
        <v>178</v>
      </c>
      <c r="F39" s="2">
        <v>42803</v>
      </c>
      <c r="G39" s="77">
        <v>3162.24</v>
      </c>
      <c r="H39" s="77">
        <v>0</v>
      </c>
      <c r="I39" s="77">
        <v>0</v>
      </c>
      <c r="J39" s="2">
        <v>1</v>
      </c>
      <c r="K39" s="78">
        <v>30</v>
      </c>
      <c r="L39" s="2">
        <v>42370</v>
      </c>
      <c r="M39" s="2">
        <v>42735</v>
      </c>
      <c r="N39" s="77">
        <v>0</v>
      </c>
      <c r="P39" s="77">
        <v>0</v>
      </c>
      <c r="Q39" s="78">
        <f>IF(J39-F39&gt;0,IF(R39="S",J39-F39,0),0)</f>
        <v>0</v>
      </c>
      <c r="R39" s="3" t="str">
        <f>IF(G39-H39-I39-P39&gt;0,"N",IF(J39=DATE(1900,1,1),"N","S"))</f>
        <v>N</v>
      </c>
      <c r="S39" s="77">
        <f>IF(G39-H39-I39-P39&gt;0,G39-H39-I39-P39,0)</f>
        <v>3162.24</v>
      </c>
      <c r="T39" s="78">
        <f>IF(J39-D39&gt;0,IF(R39="S",J39-D39,0),0)</f>
        <v>0</v>
      </c>
      <c r="U39" s="77">
        <f>IF(R39="S",H39*Q39,0)</f>
        <v>0</v>
      </c>
      <c r="V39" s="77">
        <f>IF(R39="S",H39*T39,0)</f>
        <v>0</v>
      </c>
      <c r="W39" s="78">
        <f>IF(R39="S",J39-F39-K39,0)</f>
        <v>0</v>
      </c>
      <c r="X39" s="77">
        <f>IF(R39="S",H39*W39,0)</f>
        <v>0</v>
      </c>
      <c r="AH39" s="2"/>
      <c r="AQ39" s="2"/>
      <c r="AS39" s="2"/>
      <c r="AT39" s="2"/>
      <c r="BD39" s="1"/>
      <c r="BE39" s="2"/>
      <c r="BF39" s="1"/>
      <c r="BG39" s="2"/>
      <c r="BK39" s="2"/>
      <c r="BM39" s="2"/>
      <c r="BN39" s="2"/>
      <c r="BT39" s="2"/>
      <c r="BU39" s="2"/>
    </row>
    <row r="40" spans="1:73" ht="16.5" customHeight="1">
      <c r="A40" s="3">
        <v>2017</v>
      </c>
      <c r="B40" s="3">
        <v>3671</v>
      </c>
      <c r="C40" s="1" t="s">
        <v>183</v>
      </c>
      <c r="D40" s="2">
        <v>42776</v>
      </c>
      <c r="E40" s="1" t="s">
        <v>184</v>
      </c>
      <c r="F40" s="2">
        <v>42808</v>
      </c>
      <c r="G40" s="77">
        <v>212.89</v>
      </c>
      <c r="H40" s="77">
        <v>0</v>
      </c>
      <c r="I40" s="77">
        <v>0</v>
      </c>
      <c r="J40" s="2">
        <v>1</v>
      </c>
      <c r="K40" s="78">
        <v>30</v>
      </c>
      <c r="L40" s="2">
        <v>42370</v>
      </c>
      <c r="M40" s="2">
        <v>42735</v>
      </c>
      <c r="N40" s="77">
        <v>0</v>
      </c>
      <c r="P40" s="77">
        <v>0</v>
      </c>
      <c r="Q40" s="78">
        <f>IF(J40-F40&gt;0,IF(R40="S",J40-F40,0),0)</f>
        <v>0</v>
      </c>
      <c r="R40" s="3" t="str">
        <f>IF(G40-H40-I40-P40&gt;0,"N",IF(J40=DATE(1900,1,1),"N","S"))</f>
        <v>N</v>
      </c>
      <c r="S40" s="77">
        <f>IF(G40-H40-I40-P40&gt;0,G40-H40-I40-P40,0)</f>
        <v>212.89</v>
      </c>
      <c r="T40" s="78">
        <f>IF(J40-D40&gt;0,IF(R40="S",J40-D40,0),0)</f>
        <v>0</v>
      </c>
      <c r="U40" s="77">
        <f>IF(R40="S",H40*Q40,0)</f>
        <v>0</v>
      </c>
      <c r="V40" s="77">
        <f>IF(R40="S",H40*T40,0)</f>
        <v>0</v>
      </c>
      <c r="W40" s="78">
        <f>IF(R40="S",J40-F40-K40,0)</f>
        <v>0</v>
      </c>
      <c r="X40" s="77">
        <f>IF(R40="S",H40*W40,0)</f>
        <v>0</v>
      </c>
      <c r="AH40" s="2"/>
      <c r="AQ40" s="2"/>
      <c r="AS40" s="2"/>
      <c r="AT40" s="2"/>
      <c r="BD40" s="1"/>
      <c r="BE40" s="2"/>
      <c r="BF40" s="1"/>
      <c r="BG40" s="2"/>
      <c r="BK40" s="2"/>
      <c r="BM40" s="2"/>
      <c r="BN40" s="2"/>
      <c r="BT40" s="2"/>
      <c r="BU40" s="2"/>
    </row>
    <row r="41" spans="1:73" ht="16.5" customHeight="1">
      <c r="A41" s="3">
        <v>2017</v>
      </c>
      <c r="B41" s="3">
        <v>3723</v>
      </c>
      <c r="C41" s="1" t="s">
        <v>183</v>
      </c>
      <c r="D41" s="2">
        <v>42804</v>
      </c>
      <c r="E41" s="1" t="s">
        <v>185</v>
      </c>
      <c r="F41" s="2">
        <v>42809</v>
      </c>
      <c r="G41" s="77">
        <v>212.89</v>
      </c>
      <c r="H41" s="77">
        <v>0</v>
      </c>
      <c r="I41" s="77">
        <v>0</v>
      </c>
      <c r="J41" s="2">
        <v>1</v>
      </c>
      <c r="K41" s="78">
        <v>30</v>
      </c>
      <c r="L41" s="2">
        <v>42370</v>
      </c>
      <c r="M41" s="2">
        <v>42735</v>
      </c>
      <c r="N41" s="77">
        <v>0</v>
      </c>
      <c r="P41" s="77">
        <v>0</v>
      </c>
      <c r="Q41" s="78">
        <f>IF(J41-F41&gt;0,IF(R41="S",J41-F41,0),0)</f>
        <v>0</v>
      </c>
      <c r="R41" s="3" t="str">
        <f>IF(G41-H41-I41-P41&gt;0,"N",IF(J41=DATE(1900,1,1),"N","S"))</f>
        <v>N</v>
      </c>
      <c r="S41" s="77">
        <f>IF(G41-H41-I41-P41&gt;0,G41-H41-I41-P41,0)</f>
        <v>212.89</v>
      </c>
      <c r="T41" s="78">
        <f>IF(J41-D41&gt;0,IF(R41="S",J41-D41,0),0)</f>
        <v>0</v>
      </c>
      <c r="U41" s="77">
        <f>IF(R41="S",H41*Q41,0)</f>
        <v>0</v>
      </c>
      <c r="V41" s="77">
        <f>IF(R41="S",H41*T41,0)</f>
        <v>0</v>
      </c>
      <c r="W41" s="78">
        <f>IF(R41="S",J41-F41-K41,0)</f>
        <v>0</v>
      </c>
      <c r="X41" s="77">
        <f>IF(R41="S",H41*W41,0)</f>
        <v>0</v>
      </c>
      <c r="AH41" s="2"/>
      <c r="AQ41" s="2"/>
      <c r="AS41" s="2"/>
      <c r="AT41" s="2"/>
      <c r="BD41" s="1"/>
      <c r="BE41" s="2"/>
      <c r="BF41" s="1"/>
      <c r="BG41" s="2"/>
      <c r="BK41" s="2"/>
      <c r="BM41" s="2"/>
      <c r="BN41" s="2"/>
      <c r="BT41" s="2"/>
      <c r="BU41" s="2"/>
    </row>
    <row r="42" spans="1:73" ht="16.5" customHeight="1">
      <c r="A42" s="3">
        <v>2017</v>
      </c>
      <c r="B42" s="3">
        <v>4585</v>
      </c>
      <c r="C42" s="1" t="s">
        <v>190</v>
      </c>
      <c r="D42" s="2">
        <v>42823</v>
      </c>
      <c r="E42" s="1" t="s">
        <v>192</v>
      </c>
      <c r="F42" s="2">
        <v>42825</v>
      </c>
      <c r="G42" s="77">
        <v>8129.59</v>
      </c>
      <c r="H42" s="77">
        <v>0</v>
      </c>
      <c r="I42" s="77">
        <v>0</v>
      </c>
      <c r="J42" s="2">
        <v>1</v>
      </c>
      <c r="K42" s="78">
        <v>30</v>
      </c>
      <c r="L42" s="2">
        <v>42370</v>
      </c>
      <c r="M42" s="2">
        <v>42735</v>
      </c>
      <c r="N42" s="77">
        <v>0</v>
      </c>
      <c r="P42" s="77">
        <v>0</v>
      </c>
      <c r="Q42" s="78">
        <f>IF(J42-F42&gt;0,IF(R42="S",J42-F42,0),0)</f>
        <v>0</v>
      </c>
      <c r="R42" s="3" t="str">
        <f>IF(G42-H42-I42-P42&gt;0,"N",IF(J42=DATE(1900,1,1),"N","S"))</f>
        <v>N</v>
      </c>
      <c r="S42" s="77">
        <f>IF(G42-H42-I42-P42&gt;0,G42-H42-I42-P42,0)</f>
        <v>8129.59</v>
      </c>
      <c r="T42" s="78">
        <f>IF(J42-D42&gt;0,IF(R42="S",J42-D42,0),0)</f>
        <v>0</v>
      </c>
      <c r="U42" s="77">
        <f>IF(R42="S",H42*Q42,0)</f>
        <v>0</v>
      </c>
      <c r="V42" s="77">
        <f>IF(R42="S",H42*T42,0)</f>
        <v>0</v>
      </c>
      <c r="W42" s="78">
        <f>IF(R42="S",J42-F42-K42,0)</f>
        <v>0</v>
      </c>
      <c r="X42" s="77">
        <f>IF(R42="S",H42*W42,0)</f>
        <v>0</v>
      </c>
      <c r="AH42" s="2"/>
      <c r="AQ42" s="2"/>
      <c r="AS42" s="2"/>
      <c r="AT42" s="2"/>
      <c r="BD42" s="1"/>
      <c r="BE42" s="2"/>
      <c r="BF42" s="1"/>
      <c r="BG42" s="2"/>
      <c r="BK42" s="2"/>
      <c r="BM42" s="2"/>
      <c r="BN42" s="2"/>
      <c r="BT42" s="2"/>
      <c r="BU42" s="2"/>
    </row>
    <row r="43" spans="1:73" ht="16.5" customHeight="1">
      <c r="A43" s="3">
        <v>2017</v>
      </c>
      <c r="B43" s="3">
        <v>3420</v>
      </c>
      <c r="C43" s="1" t="s">
        <v>193</v>
      </c>
      <c r="D43" s="2">
        <v>42802</v>
      </c>
      <c r="E43" s="1" t="s">
        <v>118</v>
      </c>
      <c r="F43" s="2">
        <v>42803</v>
      </c>
      <c r="G43" s="77">
        <v>3911.12</v>
      </c>
      <c r="H43" s="77">
        <v>0</v>
      </c>
      <c r="I43" s="77">
        <v>0</v>
      </c>
      <c r="J43" s="2">
        <v>1</v>
      </c>
      <c r="K43" s="78">
        <v>30</v>
      </c>
      <c r="L43" s="2">
        <v>42370</v>
      </c>
      <c r="M43" s="2">
        <v>42735</v>
      </c>
      <c r="N43" s="77">
        <v>0</v>
      </c>
      <c r="P43" s="77">
        <v>0</v>
      </c>
      <c r="Q43" s="78">
        <f>IF(J43-F43&gt;0,IF(R43="S",J43-F43,0),0)</f>
        <v>0</v>
      </c>
      <c r="R43" s="3" t="str">
        <f>IF(G43-H43-I43-P43&gt;0,"N",IF(J43=DATE(1900,1,1),"N","S"))</f>
        <v>N</v>
      </c>
      <c r="S43" s="77">
        <f>IF(G43-H43-I43-P43&gt;0,G43-H43-I43-P43,0)</f>
        <v>3911.12</v>
      </c>
      <c r="T43" s="78">
        <f>IF(J43-D43&gt;0,IF(R43="S",J43-D43,0),0)</f>
        <v>0</v>
      </c>
      <c r="U43" s="77">
        <f>IF(R43="S",H43*Q43,0)</f>
        <v>0</v>
      </c>
      <c r="V43" s="77">
        <f>IF(R43="S",H43*T43,0)</f>
        <v>0</v>
      </c>
      <c r="W43" s="78">
        <f>IF(R43="S",J43-F43-K43,0)</f>
        <v>0</v>
      </c>
      <c r="X43" s="77">
        <f>IF(R43="S",H43*W43,0)</f>
        <v>0</v>
      </c>
      <c r="AH43" s="2"/>
      <c r="AQ43" s="2"/>
      <c r="AS43" s="2"/>
      <c r="AT43" s="2"/>
      <c r="BD43" s="1"/>
      <c r="BE43" s="2"/>
      <c r="BF43" s="1"/>
      <c r="BG43" s="2"/>
      <c r="BK43" s="2"/>
      <c r="BM43" s="2"/>
      <c r="BN43" s="2"/>
      <c r="BT43" s="2"/>
      <c r="BU43" s="2"/>
    </row>
    <row r="44" spans="1:73" ht="16.5" customHeight="1">
      <c r="A44" s="3">
        <v>2017</v>
      </c>
      <c r="B44" s="3">
        <v>2588</v>
      </c>
      <c r="C44" s="1" t="s">
        <v>194</v>
      </c>
      <c r="D44" s="2">
        <v>42789</v>
      </c>
      <c r="E44" s="1" t="s">
        <v>195</v>
      </c>
      <c r="F44" s="2">
        <v>42789</v>
      </c>
      <c r="G44" s="77">
        <v>2083.33</v>
      </c>
      <c r="H44" s="77">
        <v>0</v>
      </c>
      <c r="I44" s="77">
        <v>0</v>
      </c>
      <c r="J44" s="2">
        <v>1</v>
      </c>
      <c r="K44" s="78">
        <v>30</v>
      </c>
      <c r="L44" s="2">
        <v>42370</v>
      </c>
      <c r="M44" s="2">
        <v>42735</v>
      </c>
      <c r="N44" s="77">
        <v>0</v>
      </c>
      <c r="P44" s="77">
        <v>0</v>
      </c>
      <c r="Q44" s="78">
        <f>IF(J44-F44&gt;0,IF(R44="S",J44-F44,0),0)</f>
        <v>0</v>
      </c>
      <c r="R44" s="3" t="str">
        <f>IF(G44-H44-I44-P44&gt;0,"N",IF(J44=DATE(1900,1,1),"N","S"))</f>
        <v>N</v>
      </c>
      <c r="S44" s="77">
        <f>IF(G44-H44-I44-P44&gt;0,G44-H44-I44-P44,0)</f>
        <v>2083.33</v>
      </c>
      <c r="T44" s="78">
        <f>IF(J44-D44&gt;0,IF(R44="S",J44-D44,0),0)</f>
        <v>0</v>
      </c>
      <c r="U44" s="77">
        <f>IF(R44="S",H44*Q44,0)</f>
        <v>0</v>
      </c>
      <c r="V44" s="77">
        <f>IF(R44="S",H44*T44,0)</f>
        <v>0</v>
      </c>
      <c r="W44" s="78">
        <f>IF(R44="S",J44-F44-K44,0)</f>
        <v>0</v>
      </c>
      <c r="X44" s="77">
        <f>IF(R44="S",H44*W44,0)</f>
        <v>0</v>
      </c>
      <c r="AH44" s="2"/>
      <c r="AQ44" s="2"/>
      <c r="AS44" s="2"/>
      <c r="AT44" s="2"/>
      <c r="BD44" s="1"/>
      <c r="BE44" s="2"/>
      <c r="BF44" s="1"/>
      <c r="BG44" s="2"/>
      <c r="BK44" s="2"/>
      <c r="BM44" s="2"/>
      <c r="BN44" s="2"/>
      <c r="BT44" s="2"/>
      <c r="BU44" s="2"/>
    </row>
    <row r="45" spans="1:73" ht="16.5" customHeight="1">
      <c r="A45" s="3">
        <v>2017</v>
      </c>
      <c r="B45" s="3">
        <v>3380</v>
      </c>
      <c r="C45" s="1" t="s">
        <v>198</v>
      </c>
      <c r="D45" s="2">
        <v>42425</v>
      </c>
      <c r="E45" s="1" t="s">
        <v>199</v>
      </c>
      <c r="F45" s="2">
        <v>42429</v>
      </c>
      <c r="G45" s="77">
        <v>36.56</v>
      </c>
      <c r="H45" s="77">
        <v>0</v>
      </c>
      <c r="I45" s="77">
        <v>0</v>
      </c>
      <c r="J45" s="2">
        <v>1</v>
      </c>
      <c r="K45" s="78">
        <v>30</v>
      </c>
      <c r="L45" s="2">
        <v>42370</v>
      </c>
      <c r="M45" s="2">
        <v>42735</v>
      </c>
      <c r="N45" s="77">
        <v>0</v>
      </c>
      <c r="P45" s="77">
        <v>0</v>
      </c>
      <c r="Q45" s="78">
        <f>IF(J45-F45&gt;0,IF(R45="S",J45-F45,0),0)</f>
        <v>0</v>
      </c>
      <c r="R45" s="3" t="str">
        <f>IF(G45-H45-I45-P45&gt;0,"N",IF(J45=DATE(1900,1,1),"N","S"))</f>
        <v>N</v>
      </c>
      <c r="S45" s="77">
        <f>IF(G45-H45-I45-P45&gt;0,G45-H45-I45-P45,0)</f>
        <v>36.56</v>
      </c>
      <c r="T45" s="78">
        <f>IF(J45-D45&gt;0,IF(R45="S",J45-D45,0),0)</f>
        <v>0</v>
      </c>
      <c r="U45" s="77">
        <f>IF(R45="S",H45*Q45,0)</f>
        <v>0</v>
      </c>
      <c r="V45" s="77">
        <f>IF(R45="S",H45*T45,0)</f>
        <v>0</v>
      </c>
      <c r="W45" s="78">
        <f>IF(R45="S",J45-F45-K45,0)</f>
        <v>0</v>
      </c>
      <c r="X45" s="77">
        <f>IF(R45="S",H45*W45,0)</f>
        <v>0</v>
      </c>
      <c r="AH45" s="2"/>
      <c r="AQ45" s="2"/>
      <c r="AS45" s="2"/>
      <c r="AT45" s="2"/>
      <c r="BD45" s="1"/>
      <c r="BE45" s="2"/>
      <c r="BF45" s="1"/>
      <c r="BG45" s="2"/>
      <c r="BK45" s="2"/>
      <c r="BM45" s="2"/>
      <c r="BN45" s="2"/>
      <c r="BT45" s="2"/>
      <c r="BU45" s="2"/>
    </row>
    <row r="46" spans="1:73" ht="16.5" customHeight="1">
      <c r="A46" s="3">
        <v>2017</v>
      </c>
      <c r="B46" s="3">
        <v>5096</v>
      </c>
      <c r="C46" s="1" t="s">
        <v>198</v>
      </c>
      <c r="D46" s="2">
        <v>42458</v>
      </c>
      <c r="E46" s="1" t="s">
        <v>200</v>
      </c>
      <c r="F46" s="2">
        <v>42461</v>
      </c>
      <c r="G46" s="77">
        <v>26.51</v>
      </c>
      <c r="H46" s="77">
        <v>0</v>
      </c>
      <c r="I46" s="77">
        <v>0</v>
      </c>
      <c r="J46" s="2">
        <v>1</v>
      </c>
      <c r="K46" s="78">
        <v>30</v>
      </c>
      <c r="L46" s="2">
        <v>42370</v>
      </c>
      <c r="M46" s="2">
        <v>42735</v>
      </c>
      <c r="N46" s="77">
        <v>0</v>
      </c>
      <c r="P46" s="77">
        <v>0</v>
      </c>
      <c r="Q46" s="78">
        <f>IF(J46-F46&gt;0,IF(R46="S",J46-F46,0),0)</f>
        <v>0</v>
      </c>
      <c r="R46" s="3" t="str">
        <f>IF(G46-H46-I46-P46&gt;0,"N",IF(J46=DATE(1900,1,1),"N","S"))</f>
        <v>N</v>
      </c>
      <c r="S46" s="77">
        <f>IF(G46-H46-I46-P46&gt;0,G46-H46-I46-P46,0)</f>
        <v>26.51</v>
      </c>
      <c r="T46" s="78">
        <f>IF(J46-D46&gt;0,IF(R46="S",J46-D46,0),0)</f>
        <v>0</v>
      </c>
      <c r="U46" s="77">
        <f>IF(R46="S",H46*Q46,0)</f>
        <v>0</v>
      </c>
      <c r="V46" s="77">
        <f>IF(R46="S",H46*T46,0)</f>
        <v>0</v>
      </c>
      <c r="W46" s="78">
        <f>IF(R46="S",J46-F46-K46,0)</f>
        <v>0</v>
      </c>
      <c r="X46" s="77">
        <f>IF(R46="S",H46*W46,0)</f>
        <v>0</v>
      </c>
      <c r="AH46" s="2"/>
      <c r="AQ46" s="2"/>
      <c r="AS46" s="2"/>
      <c r="AT46" s="2"/>
      <c r="BD46" s="1"/>
      <c r="BE46" s="2"/>
      <c r="BF46" s="1"/>
      <c r="BG46" s="2"/>
      <c r="BK46" s="2"/>
      <c r="BM46" s="2"/>
      <c r="BN46" s="2"/>
      <c r="BT46" s="2"/>
      <c r="BU46" s="2"/>
    </row>
    <row r="47" spans="1:73" ht="16.5" customHeight="1">
      <c r="A47" s="3">
        <v>2017</v>
      </c>
      <c r="B47" s="3">
        <v>5605</v>
      </c>
      <c r="C47" s="1" t="s">
        <v>198</v>
      </c>
      <c r="D47" s="2">
        <v>42458</v>
      </c>
      <c r="E47" s="1" t="s">
        <v>201</v>
      </c>
      <c r="F47" s="2">
        <v>42472</v>
      </c>
      <c r="G47" s="77">
        <v>174.82</v>
      </c>
      <c r="H47" s="77">
        <v>0</v>
      </c>
      <c r="I47" s="77">
        <v>0</v>
      </c>
      <c r="J47" s="2">
        <v>1</v>
      </c>
      <c r="K47" s="78">
        <v>30</v>
      </c>
      <c r="L47" s="2">
        <v>42370</v>
      </c>
      <c r="M47" s="2">
        <v>42735</v>
      </c>
      <c r="N47" s="77">
        <v>0</v>
      </c>
      <c r="P47" s="77">
        <v>0</v>
      </c>
      <c r="Q47" s="78">
        <f>IF(J47-F47&gt;0,IF(R47="S",J47-F47,0),0)</f>
        <v>0</v>
      </c>
      <c r="R47" s="3" t="str">
        <f>IF(G47-H47-I47-P47&gt;0,"N",IF(J47=DATE(1900,1,1),"N","S"))</f>
        <v>N</v>
      </c>
      <c r="S47" s="77">
        <f>IF(G47-H47-I47-P47&gt;0,G47-H47-I47-P47,0)</f>
        <v>174.82</v>
      </c>
      <c r="T47" s="78">
        <f>IF(J47-D47&gt;0,IF(R47="S",J47-D47,0),0)</f>
        <v>0</v>
      </c>
      <c r="U47" s="77">
        <f>IF(R47="S",H47*Q47,0)</f>
        <v>0</v>
      </c>
      <c r="V47" s="77">
        <f>IF(R47="S",H47*T47,0)</f>
        <v>0</v>
      </c>
      <c r="W47" s="78">
        <f>IF(R47="S",J47-F47-K47,0)</f>
        <v>0</v>
      </c>
      <c r="X47" s="77">
        <f>IF(R47="S",H47*W47,0)</f>
        <v>0</v>
      </c>
      <c r="AH47" s="2"/>
      <c r="AQ47" s="2"/>
      <c r="AS47" s="2"/>
      <c r="AT47" s="2"/>
      <c r="BD47" s="1"/>
      <c r="BE47" s="2"/>
      <c r="BF47" s="1"/>
      <c r="BG47" s="2"/>
      <c r="BK47" s="2"/>
      <c r="BM47" s="2"/>
      <c r="BN47" s="2"/>
      <c r="BT47" s="2"/>
      <c r="BU47" s="2"/>
    </row>
    <row r="48" spans="1:73" ht="16.5" customHeight="1">
      <c r="A48" s="3">
        <v>2017</v>
      </c>
      <c r="B48" s="3">
        <v>6826</v>
      </c>
      <c r="C48" s="1" t="s">
        <v>198</v>
      </c>
      <c r="D48" s="2">
        <v>42496</v>
      </c>
      <c r="E48" s="1" t="s">
        <v>202</v>
      </c>
      <c r="F48" s="2">
        <v>42499</v>
      </c>
      <c r="G48" s="77">
        <v>29.6</v>
      </c>
      <c r="H48" s="77">
        <v>0</v>
      </c>
      <c r="I48" s="77">
        <v>0</v>
      </c>
      <c r="J48" s="2">
        <v>1</v>
      </c>
      <c r="K48" s="78">
        <v>30</v>
      </c>
      <c r="L48" s="2">
        <v>42370</v>
      </c>
      <c r="M48" s="2">
        <v>42735</v>
      </c>
      <c r="N48" s="77">
        <v>0</v>
      </c>
      <c r="P48" s="77">
        <v>0</v>
      </c>
      <c r="Q48" s="78">
        <f>IF(J48-F48&gt;0,IF(R48="S",J48-F48,0),0)</f>
        <v>0</v>
      </c>
      <c r="R48" s="3" t="str">
        <f>IF(G48-H48-I48-P48&gt;0,"N",IF(J48=DATE(1900,1,1),"N","S"))</f>
        <v>N</v>
      </c>
      <c r="S48" s="77">
        <f>IF(G48-H48-I48-P48&gt;0,G48-H48-I48-P48,0)</f>
        <v>29.6</v>
      </c>
      <c r="T48" s="78">
        <f>IF(J48-D48&gt;0,IF(R48="S",J48-D48,0),0)</f>
        <v>0</v>
      </c>
      <c r="U48" s="77">
        <f>IF(R48="S",H48*Q48,0)</f>
        <v>0</v>
      </c>
      <c r="V48" s="77">
        <f>IF(R48="S",H48*T48,0)</f>
        <v>0</v>
      </c>
      <c r="W48" s="78">
        <f>IF(R48="S",J48-F48-K48,0)</f>
        <v>0</v>
      </c>
      <c r="X48" s="77">
        <f>IF(R48="S",H48*W48,0)</f>
        <v>0</v>
      </c>
      <c r="AH48" s="2"/>
      <c r="AQ48" s="2"/>
      <c r="AS48" s="2"/>
      <c r="AT48" s="2"/>
      <c r="BD48" s="1"/>
      <c r="BE48" s="2"/>
      <c r="BF48" s="1"/>
      <c r="BG48" s="2"/>
      <c r="BK48" s="2"/>
      <c r="BM48" s="2"/>
      <c r="BN48" s="2"/>
      <c r="BT48" s="2"/>
      <c r="BU48" s="2"/>
    </row>
    <row r="49" spans="1:73" ht="16.5" customHeight="1">
      <c r="A49" s="3">
        <v>2017</v>
      </c>
      <c r="B49" s="3">
        <v>6830</v>
      </c>
      <c r="C49" s="1" t="s">
        <v>198</v>
      </c>
      <c r="D49" s="2">
        <v>42496</v>
      </c>
      <c r="E49" s="1" t="s">
        <v>203</v>
      </c>
      <c r="F49" s="2">
        <v>42499</v>
      </c>
      <c r="G49" s="77">
        <v>155.25</v>
      </c>
      <c r="H49" s="77">
        <v>0</v>
      </c>
      <c r="I49" s="77">
        <v>0</v>
      </c>
      <c r="J49" s="2">
        <v>1</v>
      </c>
      <c r="K49" s="78">
        <v>30</v>
      </c>
      <c r="L49" s="2">
        <v>42370</v>
      </c>
      <c r="M49" s="2">
        <v>42735</v>
      </c>
      <c r="N49" s="77">
        <v>0</v>
      </c>
      <c r="P49" s="77">
        <v>0</v>
      </c>
      <c r="Q49" s="78">
        <f>IF(J49-F49&gt;0,IF(R49="S",J49-F49,0),0)</f>
        <v>0</v>
      </c>
      <c r="R49" s="3" t="str">
        <f>IF(G49-H49-I49-P49&gt;0,"N",IF(J49=DATE(1900,1,1),"N","S"))</f>
        <v>N</v>
      </c>
      <c r="S49" s="77">
        <f>IF(G49-H49-I49-P49&gt;0,G49-H49-I49-P49,0)</f>
        <v>155.25</v>
      </c>
      <c r="T49" s="78">
        <f>IF(J49-D49&gt;0,IF(R49="S",J49-D49,0),0)</f>
        <v>0</v>
      </c>
      <c r="U49" s="77">
        <f>IF(R49="S",H49*Q49,0)</f>
        <v>0</v>
      </c>
      <c r="V49" s="77">
        <f>IF(R49="S",H49*T49,0)</f>
        <v>0</v>
      </c>
      <c r="W49" s="78">
        <f>IF(R49="S",J49-F49-K49,0)</f>
        <v>0</v>
      </c>
      <c r="X49" s="77">
        <f>IF(R49="S",H49*W49,0)</f>
        <v>0</v>
      </c>
      <c r="AH49" s="2"/>
      <c r="AQ49" s="2"/>
      <c r="AS49" s="2"/>
      <c r="AT49" s="2"/>
      <c r="BD49" s="1"/>
      <c r="BE49" s="2"/>
      <c r="BF49" s="1"/>
      <c r="BG49" s="2"/>
      <c r="BK49" s="2"/>
      <c r="BM49" s="2"/>
      <c r="BN49" s="2"/>
      <c r="BT49" s="2"/>
      <c r="BU49" s="2"/>
    </row>
    <row r="50" spans="1:73" ht="16.5" customHeight="1">
      <c r="A50" s="3">
        <v>2017</v>
      </c>
      <c r="B50" s="3">
        <v>7867</v>
      </c>
      <c r="C50" s="1" t="s">
        <v>198</v>
      </c>
      <c r="D50" s="2">
        <v>42516</v>
      </c>
      <c r="E50" s="1" t="s">
        <v>204</v>
      </c>
      <c r="F50" s="2">
        <v>42520</v>
      </c>
      <c r="G50" s="77">
        <v>28.39</v>
      </c>
      <c r="H50" s="77">
        <v>0</v>
      </c>
      <c r="I50" s="77">
        <v>0</v>
      </c>
      <c r="J50" s="2">
        <v>1</v>
      </c>
      <c r="K50" s="78">
        <v>30</v>
      </c>
      <c r="L50" s="2">
        <v>42370</v>
      </c>
      <c r="M50" s="2">
        <v>42735</v>
      </c>
      <c r="N50" s="77">
        <v>0</v>
      </c>
      <c r="P50" s="77">
        <v>0</v>
      </c>
      <c r="Q50" s="78">
        <f>IF(J50-F50&gt;0,IF(R50="S",J50-F50,0),0)</f>
        <v>0</v>
      </c>
      <c r="R50" s="3" t="str">
        <f>IF(G50-H50-I50-P50&gt;0,"N",IF(J50=DATE(1900,1,1),"N","S"))</f>
        <v>N</v>
      </c>
      <c r="S50" s="77">
        <f>IF(G50-H50-I50-P50&gt;0,G50-H50-I50-P50,0)</f>
        <v>28.39</v>
      </c>
      <c r="T50" s="78">
        <f>IF(J50-D50&gt;0,IF(R50="S",J50-D50,0),0)</f>
        <v>0</v>
      </c>
      <c r="U50" s="77">
        <f>IF(R50="S",H50*Q50,0)</f>
        <v>0</v>
      </c>
      <c r="V50" s="77">
        <f>IF(R50="S",H50*T50,0)</f>
        <v>0</v>
      </c>
      <c r="W50" s="78">
        <f>IF(R50="S",J50-F50-K50,0)</f>
        <v>0</v>
      </c>
      <c r="X50" s="77">
        <f>IF(R50="S",H50*W50,0)</f>
        <v>0</v>
      </c>
      <c r="AH50" s="2"/>
      <c r="AQ50" s="2"/>
      <c r="AS50" s="2"/>
      <c r="AT50" s="2"/>
      <c r="BD50" s="1"/>
      <c r="BE50" s="2"/>
      <c r="BF50" s="1"/>
      <c r="BG50" s="2"/>
      <c r="BK50" s="2"/>
      <c r="BM50" s="2"/>
      <c r="BN50" s="2"/>
      <c r="BT50" s="2"/>
      <c r="BU50" s="2"/>
    </row>
    <row r="51" spans="1:73" ht="16.5" customHeight="1">
      <c r="A51" s="3">
        <v>2017</v>
      </c>
      <c r="B51" s="3">
        <v>7864</v>
      </c>
      <c r="C51" s="1" t="s">
        <v>198</v>
      </c>
      <c r="D51" s="2">
        <v>42516</v>
      </c>
      <c r="E51" s="1" t="s">
        <v>205</v>
      </c>
      <c r="F51" s="2">
        <v>42520</v>
      </c>
      <c r="G51" s="77">
        <v>155.54</v>
      </c>
      <c r="H51" s="77">
        <v>0</v>
      </c>
      <c r="I51" s="77">
        <v>0</v>
      </c>
      <c r="J51" s="2">
        <v>1</v>
      </c>
      <c r="K51" s="78">
        <v>30</v>
      </c>
      <c r="L51" s="2">
        <v>42370</v>
      </c>
      <c r="M51" s="2">
        <v>42735</v>
      </c>
      <c r="N51" s="77">
        <v>0</v>
      </c>
      <c r="P51" s="77">
        <v>0</v>
      </c>
      <c r="Q51" s="78">
        <f>IF(J51-F51&gt;0,IF(R51="S",J51-F51,0),0)</f>
        <v>0</v>
      </c>
      <c r="R51" s="3" t="str">
        <f>IF(G51-H51-I51-P51&gt;0,"N",IF(J51=DATE(1900,1,1),"N","S"))</f>
        <v>N</v>
      </c>
      <c r="S51" s="77">
        <f>IF(G51-H51-I51-P51&gt;0,G51-H51-I51-P51,0)</f>
        <v>155.54</v>
      </c>
      <c r="T51" s="78">
        <f>IF(J51-D51&gt;0,IF(R51="S",J51-D51,0),0)</f>
        <v>0</v>
      </c>
      <c r="U51" s="77">
        <f>IF(R51="S",H51*Q51,0)</f>
        <v>0</v>
      </c>
      <c r="V51" s="77">
        <f>IF(R51="S",H51*T51,0)</f>
        <v>0</v>
      </c>
      <c r="W51" s="78">
        <f>IF(R51="S",J51-F51-K51,0)</f>
        <v>0</v>
      </c>
      <c r="X51" s="77">
        <f>IF(R51="S",H51*W51,0)</f>
        <v>0</v>
      </c>
      <c r="AH51" s="2"/>
      <c r="AQ51" s="2"/>
      <c r="AS51" s="2"/>
      <c r="AT51" s="2"/>
      <c r="BD51" s="1"/>
      <c r="BE51" s="2"/>
      <c r="BF51" s="1"/>
      <c r="BG51" s="2"/>
      <c r="BK51" s="2"/>
      <c r="BM51" s="2"/>
      <c r="BN51" s="2"/>
      <c r="BT51" s="2"/>
      <c r="BU51" s="2"/>
    </row>
    <row r="52" spans="1:73" ht="16.5" customHeight="1">
      <c r="A52" s="3">
        <v>2017</v>
      </c>
      <c r="B52" s="3">
        <v>9361</v>
      </c>
      <c r="C52" s="1" t="s">
        <v>198</v>
      </c>
      <c r="D52" s="2">
        <v>42543</v>
      </c>
      <c r="E52" s="1" t="s">
        <v>206</v>
      </c>
      <c r="F52" s="2">
        <v>42548</v>
      </c>
      <c r="G52" s="77">
        <v>29.35</v>
      </c>
      <c r="H52" s="77">
        <v>0</v>
      </c>
      <c r="I52" s="77">
        <v>0</v>
      </c>
      <c r="J52" s="2">
        <v>1</v>
      </c>
      <c r="K52" s="78">
        <v>30</v>
      </c>
      <c r="L52" s="2">
        <v>42370</v>
      </c>
      <c r="M52" s="2">
        <v>42735</v>
      </c>
      <c r="N52" s="77">
        <v>0</v>
      </c>
      <c r="P52" s="77">
        <v>0</v>
      </c>
      <c r="Q52" s="78">
        <f>IF(J52-F52&gt;0,IF(R52="S",J52-F52,0),0)</f>
        <v>0</v>
      </c>
      <c r="R52" s="3" t="str">
        <f>IF(G52-H52-I52-P52&gt;0,"N",IF(J52=DATE(1900,1,1),"N","S"))</f>
        <v>N</v>
      </c>
      <c r="S52" s="77">
        <f>IF(G52-H52-I52-P52&gt;0,G52-H52-I52-P52,0)</f>
        <v>29.35</v>
      </c>
      <c r="T52" s="78">
        <f>IF(J52-D52&gt;0,IF(R52="S",J52-D52,0),0)</f>
        <v>0</v>
      </c>
      <c r="U52" s="77">
        <f>IF(R52="S",H52*Q52,0)</f>
        <v>0</v>
      </c>
      <c r="V52" s="77">
        <f>IF(R52="S",H52*T52,0)</f>
        <v>0</v>
      </c>
      <c r="W52" s="78">
        <f>IF(R52="S",J52-F52-K52,0)</f>
        <v>0</v>
      </c>
      <c r="X52" s="77">
        <f>IF(R52="S",H52*W52,0)</f>
        <v>0</v>
      </c>
      <c r="AH52" s="2"/>
      <c r="AQ52" s="2"/>
      <c r="AS52" s="2"/>
      <c r="AT52" s="2"/>
      <c r="BD52" s="1"/>
      <c r="BE52" s="2"/>
      <c r="BF52" s="1"/>
      <c r="BG52" s="2"/>
      <c r="BK52" s="2"/>
      <c r="BM52" s="2"/>
      <c r="BN52" s="2"/>
      <c r="BT52" s="2"/>
      <c r="BU52" s="2"/>
    </row>
    <row r="53" spans="1:73" ht="16.5" customHeight="1">
      <c r="A53" s="3">
        <v>2017</v>
      </c>
      <c r="B53" s="3">
        <v>9360</v>
      </c>
      <c r="C53" s="1" t="s">
        <v>198</v>
      </c>
      <c r="D53" s="2">
        <v>42543</v>
      </c>
      <c r="E53" s="1" t="s">
        <v>207</v>
      </c>
      <c r="F53" s="2">
        <v>42548</v>
      </c>
      <c r="G53" s="77">
        <v>68.67</v>
      </c>
      <c r="H53" s="77">
        <v>0</v>
      </c>
      <c r="I53" s="77">
        <v>0</v>
      </c>
      <c r="J53" s="2">
        <v>1</v>
      </c>
      <c r="K53" s="78">
        <v>30</v>
      </c>
      <c r="L53" s="2">
        <v>42370</v>
      </c>
      <c r="M53" s="2">
        <v>42735</v>
      </c>
      <c r="N53" s="77">
        <v>0</v>
      </c>
      <c r="P53" s="77">
        <v>0</v>
      </c>
      <c r="Q53" s="78">
        <f>IF(J53-F53&gt;0,IF(R53="S",J53-F53,0),0)</f>
        <v>0</v>
      </c>
      <c r="R53" s="3" t="str">
        <f>IF(G53-H53-I53-P53&gt;0,"N",IF(J53=DATE(1900,1,1),"N","S"))</f>
        <v>N</v>
      </c>
      <c r="S53" s="77">
        <f>IF(G53-H53-I53-P53&gt;0,G53-H53-I53-P53,0)</f>
        <v>68.67</v>
      </c>
      <c r="T53" s="78">
        <f>IF(J53-D53&gt;0,IF(R53="S",J53-D53,0),0)</f>
        <v>0</v>
      </c>
      <c r="U53" s="77">
        <f>IF(R53="S",H53*Q53,0)</f>
        <v>0</v>
      </c>
      <c r="V53" s="77">
        <f>IF(R53="S",H53*T53,0)</f>
        <v>0</v>
      </c>
      <c r="W53" s="78">
        <f>IF(R53="S",J53-F53-K53,0)</f>
        <v>0</v>
      </c>
      <c r="X53" s="77">
        <f>IF(R53="S",H53*W53,0)</f>
        <v>0</v>
      </c>
      <c r="AH53" s="2"/>
      <c r="AQ53" s="2"/>
      <c r="AS53" s="2"/>
      <c r="AT53" s="2"/>
      <c r="BD53" s="1"/>
      <c r="BE53" s="2"/>
      <c r="BF53" s="1"/>
      <c r="BG53" s="2"/>
      <c r="BK53" s="2"/>
      <c r="BM53" s="2"/>
      <c r="BN53" s="2"/>
      <c r="BT53" s="2"/>
      <c r="BU53" s="2"/>
    </row>
    <row r="54" spans="1:73" ht="16.5" customHeight="1">
      <c r="A54" s="3">
        <v>2017</v>
      </c>
      <c r="B54" s="3">
        <v>9642</v>
      </c>
      <c r="C54" s="1" t="s">
        <v>198</v>
      </c>
      <c r="D54" s="2">
        <v>42550</v>
      </c>
      <c r="E54" s="1" t="s">
        <v>208</v>
      </c>
      <c r="F54" s="2">
        <v>42551</v>
      </c>
      <c r="G54" s="77">
        <v>20.18</v>
      </c>
      <c r="H54" s="77">
        <v>0</v>
      </c>
      <c r="I54" s="77">
        <v>0</v>
      </c>
      <c r="J54" s="2">
        <v>1</v>
      </c>
      <c r="K54" s="78">
        <v>30</v>
      </c>
      <c r="L54" s="2">
        <v>42370</v>
      </c>
      <c r="M54" s="2">
        <v>42735</v>
      </c>
      <c r="N54" s="77">
        <v>0</v>
      </c>
      <c r="P54" s="77">
        <v>0</v>
      </c>
      <c r="Q54" s="78">
        <f>IF(J54-F54&gt;0,IF(R54="S",J54-F54,0),0)</f>
        <v>0</v>
      </c>
      <c r="R54" s="3" t="str">
        <f>IF(G54-H54-I54-P54&gt;0,"N",IF(J54=DATE(1900,1,1),"N","S"))</f>
        <v>N</v>
      </c>
      <c r="S54" s="77">
        <f>IF(G54-H54-I54-P54&gt;0,G54-H54-I54-P54,0)</f>
        <v>20.18</v>
      </c>
      <c r="T54" s="78">
        <f>IF(J54-D54&gt;0,IF(R54="S",J54-D54,0),0)</f>
        <v>0</v>
      </c>
      <c r="U54" s="77">
        <f>IF(R54="S",H54*Q54,0)</f>
        <v>0</v>
      </c>
      <c r="V54" s="77">
        <f>IF(R54="S",H54*T54,0)</f>
        <v>0</v>
      </c>
      <c r="W54" s="78">
        <f>IF(R54="S",J54-F54-K54,0)</f>
        <v>0</v>
      </c>
      <c r="X54" s="77">
        <f>IF(R54="S",H54*W54,0)</f>
        <v>0</v>
      </c>
      <c r="AH54" s="2"/>
      <c r="AQ54" s="2"/>
      <c r="AS54" s="2"/>
      <c r="AT54" s="2"/>
      <c r="BD54" s="1"/>
      <c r="BE54" s="2"/>
      <c r="BF54" s="1"/>
      <c r="BG54" s="2"/>
      <c r="BK54" s="2"/>
      <c r="BM54" s="2"/>
      <c r="BN54" s="2"/>
      <c r="BT54" s="2"/>
      <c r="BU54" s="2"/>
    </row>
    <row r="55" spans="1:73" ht="16.5" customHeight="1">
      <c r="A55" s="3">
        <v>2017</v>
      </c>
      <c r="B55" s="3">
        <v>11130</v>
      </c>
      <c r="C55" s="1" t="s">
        <v>198</v>
      </c>
      <c r="D55" s="2">
        <v>42578</v>
      </c>
      <c r="E55" s="1" t="s">
        <v>209</v>
      </c>
      <c r="F55" s="2">
        <v>42579</v>
      </c>
      <c r="G55" s="77">
        <v>28.39</v>
      </c>
      <c r="H55" s="77">
        <v>0</v>
      </c>
      <c r="I55" s="77">
        <v>0</v>
      </c>
      <c r="J55" s="2">
        <v>1</v>
      </c>
      <c r="K55" s="78">
        <v>30</v>
      </c>
      <c r="L55" s="2">
        <v>42370</v>
      </c>
      <c r="M55" s="2">
        <v>42735</v>
      </c>
      <c r="N55" s="77">
        <v>0</v>
      </c>
      <c r="P55" s="77">
        <v>0</v>
      </c>
      <c r="Q55" s="78">
        <f>IF(J55-F55&gt;0,IF(R55="S",J55-F55,0),0)</f>
        <v>0</v>
      </c>
      <c r="R55" s="3" t="str">
        <f>IF(G55-H55-I55-P55&gt;0,"N",IF(J55=DATE(1900,1,1),"N","S"))</f>
        <v>N</v>
      </c>
      <c r="S55" s="77">
        <f>IF(G55-H55-I55-P55&gt;0,G55-H55-I55-P55,0)</f>
        <v>28.39</v>
      </c>
      <c r="T55" s="78">
        <f>IF(J55-D55&gt;0,IF(R55="S",J55-D55,0),0)</f>
        <v>0</v>
      </c>
      <c r="U55" s="77">
        <f>IF(R55="S",H55*Q55,0)</f>
        <v>0</v>
      </c>
      <c r="V55" s="77">
        <f>IF(R55="S",H55*T55,0)</f>
        <v>0</v>
      </c>
      <c r="W55" s="78">
        <f>IF(R55="S",J55-F55-K55,0)</f>
        <v>0</v>
      </c>
      <c r="X55" s="77">
        <f>IF(R55="S",H55*W55,0)</f>
        <v>0</v>
      </c>
      <c r="AH55" s="2"/>
      <c r="AQ55" s="2"/>
      <c r="AS55" s="2"/>
      <c r="AT55" s="2"/>
      <c r="BD55" s="1"/>
      <c r="BE55" s="2"/>
      <c r="BF55" s="1"/>
      <c r="BG55" s="2"/>
      <c r="BK55" s="2"/>
      <c r="BM55" s="2"/>
      <c r="BN55" s="2"/>
      <c r="BT55" s="2"/>
      <c r="BU55" s="2"/>
    </row>
    <row r="56" spans="1:73" ht="16.5" customHeight="1">
      <c r="A56" s="3">
        <v>2017</v>
      </c>
      <c r="B56" s="3">
        <v>1644</v>
      </c>
      <c r="C56" s="1" t="s">
        <v>198</v>
      </c>
      <c r="D56" s="2">
        <v>42753</v>
      </c>
      <c r="E56" s="1" t="s">
        <v>210</v>
      </c>
      <c r="F56" s="2">
        <v>42774</v>
      </c>
      <c r="G56" s="77">
        <v>30.01</v>
      </c>
      <c r="H56" s="77">
        <v>0</v>
      </c>
      <c r="I56" s="77">
        <v>0</v>
      </c>
      <c r="J56" s="2">
        <v>1</v>
      </c>
      <c r="K56" s="78">
        <v>30</v>
      </c>
      <c r="L56" s="2">
        <v>42370</v>
      </c>
      <c r="M56" s="2">
        <v>42735</v>
      </c>
      <c r="N56" s="77">
        <v>0</v>
      </c>
      <c r="P56" s="77">
        <v>0</v>
      </c>
      <c r="Q56" s="78">
        <f>IF(J56-F56&gt;0,IF(R56="S",J56-F56,0),0)</f>
        <v>0</v>
      </c>
      <c r="R56" s="3" t="str">
        <f>IF(G56-H56-I56-P56&gt;0,"N",IF(J56=DATE(1900,1,1),"N","S"))</f>
        <v>N</v>
      </c>
      <c r="S56" s="77">
        <f>IF(G56-H56-I56-P56&gt;0,G56-H56-I56-P56,0)</f>
        <v>30.01</v>
      </c>
      <c r="T56" s="78">
        <f>IF(J56-D56&gt;0,IF(R56="S",J56-D56,0),0)</f>
        <v>0</v>
      </c>
      <c r="U56" s="77">
        <f>IF(R56="S",H56*Q56,0)</f>
        <v>0</v>
      </c>
      <c r="V56" s="77">
        <f>IF(R56="S",H56*T56,0)</f>
        <v>0</v>
      </c>
      <c r="W56" s="78">
        <f>IF(R56="S",J56-F56-K56,0)</f>
        <v>0</v>
      </c>
      <c r="X56" s="77">
        <f>IF(R56="S",H56*W56,0)</f>
        <v>0</v>
      </c>
      <c r="AH56" s="2"/>
      <c r="AQ56" s="2"/>
      <c r="AS56" s="2"/>
      <c r="AT56" s="2"/>
      <c r="BD56" s="1"/>
      <c r="BE56" s="2"/>
      <c r="BF56" s="1"/>
      <c r="BG56" s="2"/>
      <c r="BK56" s="2"/>
      <c r="BM56" s="2"/>
      <c r="BN56" s="2"/>
      <c r="BT56" s="2"/>
      <c r="BU56" s="2"/>
    </row>
    <row r="57" spans="1:73" ht="16.5" customHeight="1">
      <c r="A57" s="3">
        <v>2017</v>
      </c>
      <c r="B57" s="3">
        <v>1641</v>
      </c>
      <c r="C57" s="1" t="s">
        <v>198</v>
      </c>
      <c r="D57" s="2">
        <v>42753</v>
      </c>
      <c r="E57" s="1" t="s">
        <v>211</v>
      </c>
      <c r="F57" s="2">
        <v>42774</v>
      </c>
      <c r="G57" s="77">
        <v>30.01</v>
      </c>
      <c r="H57" s="77">
        <v>0</v>
      </c>
      <c r="I57" s="77">
        <v>0</v>
      </c>
      <c r="J57" s="2">
        <v>1</v>
      </c>
      <c r="K57" s="78">
        <v>30</v>
      </c>
      <c r="L57" s="2">
        <v>42370</v>
      </c>
      <c r="M57" s="2">
        <v>42735</v>
      </c>
      <c r="N57" s="77">
        <v>0</v>
      </c>
      <c r="P57" s="77">
        <v>0</v>
      </c>
      <c r="Q57" s="78">
        <f>IF(J57-F57&gt;0,IF(R57="S",J57-F57,0),0)</f>
        <v>0</v>
      </c>
      <c r="R57" s="3" t="str">
        <f>IF(G57-H57-I57-P57&gt;0,"N",IF(J57=DATE(1900,1,1),"N","S"))</f>
        <v>N</v>
      </c>
      <c r="S57" s="77">
        <f>IF(G57-H57-I57-P57&gt;0,G57-H57-I57-P57,0)</f>
        <v>30.01</v>
      </c>
      <c r="T57" s="78">
        <f>IF(J57-D57&gt;0,IF(R57="S",J57-D57,0),0)</f>
        <v>0</v>
      </c>
      <c r="U57" s="77">
        <f>IF(R57="S",H57*Q57,0)</f>
        <v>0</v>
      </c>
      <c r="V57" s="77">
        <f>IF(R57="S",H57*T57,0)</f>
        <v>0</v>
      </c>
      <c r="W57" s="78">
        <f>IF(R57="S",J57-F57-K57,0)</f>
        <v>0</v>
      </c>
      <c r="X57" s="77">
        <f>IF(R57="S",H57*W57,0)</f>
        <v>0</v>
      </c>
      <c r="AH57" s="2"/>
      <c r="AQ57" s="2"/>
      <c r="AS57" s="2"/>
      <c r="AT57" s="2"/>
      <c r="BD57" s="1"/>
      <c r="BE57" s="2"/>
      <c r="BF57" s="1"/>
      <c r="BG57" s="2"/>
      <c r="BK57" s="2"/>
      <c r="BM57" s="2"/>
      <c r="BN57" s="2"/>
      <c r="BT57" s="2"/>
      <c r="BU57" s="2"/>
    </row>
    <row r="58" spans="1:73" ht="16.5" customHeight="1">
      <c r="A58" s="3">
        <v>2017</v>
      </c>
      <c r="B58" s="3">
        <v>1643</v>
      </c>
      <c r="C58" s="1" t="s">
        <v>198</v>
      </c>
      <c r="D58" s="2">
        <v>42753</v>
      </c>
      <c r="E58" s="1" t="s">
        <v>212</v>
      </c>
      <c r="F58" s="2">
        <v>42774</v>
      </c>
      <c r="G58" s="77">
        <v>221.48</v>
      </c>
      <c r="H58" s="77">
        <v>0</v>
      </c>
      <c r="I58" s="77">
        <v>0</v>
      </c>
      <c r="J58" s="2">
        <v>1</v>
      </c>
      <c r="K58" s="78">
        <v>30</v>
      </c>
      <c r="L58" s="2">
        <v>42370</v>
      </c>
      <c r="M58" s="2">
        <v>42735</v>
      </c>
      <c r="N58" s="77">
        <v>0</v>
      </c>
      <c r="P58" s="77">
        <v>0</v>
      </c>
      <c r="Q58" s="78">
        <f>IF(J58-F58&gt;0,IF(R58="S",J58-F58,0),0)</f>
        <v>0</v>
      </c>
      <c r="R58" s="3" t="str">
        <f>IF(G58-H58-I58-P58&gt;0,"N",IF(J58=DATE(1900,1,1),"N","S"))</f>
        <v>N</v>
      </c>
      <c r="S58" s="77">
        <f>IF(G58-H58-I58-P58&gt;0,G58-H58-I58-P58,0)</f>
        <v>221.48</v>
      </c>
      <c r="T58" s="78">
        <f>IF(J58-D58&gt;0,IF(R58="S",J58-D58,0),0)</f>
        <v>0</v>
      </c>
      <c r="U58" s="77">
        <f>IF(R58="S",H58*Q58,0)</f>
        <v>0</v>
      </c>
      <c r="V58" s="77">
        <f>IF(R58="S",H58*T58,0)</f>
        <v>0</v>
      </c>
      <c r="W58" s="78">
        <f>IF(R58="S",J58-F58-K58,0)</f>
        <v>0</v>
      </c>
      <c r="X58" s="77">
        <f>IF(R58="S",H58*W58,0)</f>
        <v>0</v>
      </c>
      <c r="AH58" s="2"/>
      <c r="AQ58" s="2"/>
      <c r="AS58" s="2"/>
      <c r="AT58" s="2"/>
      <c r="BD58" s="1"/>
      <c r="BE58" s="2"/>
      <c r="BF58" s="1"/>
      <c r="BG58" s="2"/>
      <c r="BK58" s="2"/>
      <c r="BM58" s="2"/>
      <c r="BN58" s="2"/>
      <c r="BT58" s="2"/>
      <c r="BU58" s="2"/>
    </row>
    <row r="59" spans="1:73" ht="16.5" customHeight="1">
      <c r="A59" s="3">
        <v>2017</v>
      </c>
      <c r="B59" s="3">
        <v>1642</v>
      </c>
      <c r="C59" s="1" t="s">
        <v>198</v>
      </c>
      <c r="D59" s="2">
        <v>42753</v>
      </c>
      <c r="E59" s="1" t="s">
        <v>213</v>
      </c>
      <c r="F59" s="2">
        <v>42774</v>
      </c>
      <c r="G59" s="77">
        <v>3.42</v>
      </c>
      <c r="H59" s="77">
        <v>0</v>
      </c>
      <c r="I59" s="77">
        <v>0</v>
      </c>
      <c r="J59" s="2">
        <v>1</v>
      </c>
      <c r="K59" s="78">
        <v>30</v>
      </c>
      <c r="L59" s="2">
        <v>42370</v>
      </c>
      <c r="M59" s="2">
        <v>42735</v>
      </c>
      <c r="N59" s="77">
        <v>0</v>
      </c>
      <c r="P59" s="77">
        <v>0</v>
      </c>
      <c r="Q59" s="78">
        <f>IF(J59-F59&gt;0,IF(R59="S",J59-F59,0),0)</f>
        <v>0</v>
      </c>
      <c r="R59" s="3" t="str">
        <f>IF(G59-H59-I59-P59&gt;0,"N",IF(J59=DATE(1900,1,1),"N","S"))</f>
        <v>N</v>
      </c>
      <c r="S59" s="77">
        <f>IF(G59-H59-I59-P59&gt;0,G59-H59-I59-P59,0)</f>
        <v>3.42</v>
      </c>
      <c r="T59" s="78">
        <f>IF(J59-D59&gt;0,IF(R59="S",J59-D59,0),0)</f>
        <v>0</v>
      </c>
      <c r="U59" s="77">
        <f>IF(R59="S",H59*Q59,0)</f>
        <v>0</v>
      </c>
      <c r="V59" s="77">
        <f>IF(R59="S",H59*T59,0)</f>
        <v>0</v>
      </c>
      <c r="W59" s="78">
        <f>IF(R59="S",J59-F59-K59,0)</f>
        <v>0</v>
      </c>
      <c r="X59" s="77">
        <f>IF(R59="S",H59*W59,0)</f>
        <v>0</v>
      </c>
      <c r="AH59" s="2"/>
      <c r="AQ59" s="2"/>
      <c r="AS59" s="2"/>
      <c r="AT59" s="2"/>
      <c r="BD59" s="1"/>
      <c r="BE59" s="2"/>
      <c r="BF59" s="1"/>
      <c r="BG59" s="2"/>
      <c r="BK59" s="2"/>
      <c r="BM59" s="2"/>
      <c r="BN59" s="2"/>
      <c r="BT59" s="2"/>
      <c r="BU59" s="2"/>
    </row>
    <row r="60" spans="1:73" ht="16.5" customHeight="1">
      <c r="A60" s="3">
        <v>2017</v>
      </c>
      <c r="B60" s="3">
        <v>1640</v>
      </c>
      <c r="C60" s="1" t="s">
        <v>198</v>
      </c>
      <c r="D60" s="2">
        <v>42753</v>
      </c>
      <c r="E60" s="1" t="s">
        <v>214</v>
      </c>
      <c r="F60" s="2">
        <v>42774</v>
      </c>
      <c r="G60" s="77">
        <v>3.42</v>
      </c>
      <c r="H60" s="77">
        <v>0</v>
      </c>
      <c r="I60" s="77">
        <v>0</v>
      </c>
      <c r="J60" s="2">
        <v>1</v>
      </c>
      <c r="K60" s="78">
        <v>30</v>
      </c>
      <c r="L60" s="2">
        <v>42370</v>
      </c>
      <c r="M60" s="2">
        <v>42735</v>
      </c>
      <c r="N60" s="77">
        <v>0</v>
      </c>
      <c r="P60" s="77">
        <v>0</v>
      </c>
      <c r="Q60" s="78">
        <f>IF(J60-F60&gt;0,IF(R60="S",J60-F60,0),0)</f>
        <v>0</v>
      </c>
      <c r="R60" s="3" t="str">
        <f>IF(G60-H60-I60-P60&gt;0,"N",IF(J60=DATE(1900,1,1),"N","S"))</f>
        <v>N</v>
      </c>
      <c r="S60" s="77">
        <f>IF(G60-H60-I60-P60&gt;0,G60-H60-I60-P60,0)</f>
        <v>3.42</v>
      </c>
      <c r="T60" s="78">
        <f>IF(J60-D60&gt;0,IF(R60="S",J60-D60,0),0)</f>
        <v>0</v>
      </c>
      <c r="U60" s="77">
        <f>IF(R60="S",H60*Q60,0)</f>
        <v>0</v>
      </c>
      <c r="V60" s="77">
        <f>IF(R60="S",H60*T60,0)</f>
        <v>0</v>
      </c>
      <c r="W60" s="78">
        <f>IF(R60="S",J60-F60-K60,0)</f>
        <v>0</v>
      </c>
      <c r="X60" s="77">
        <f>IF(R60="S",H60*W60,0)</f>
        <v>0</v>
      </c>
      <c r="AH60" s="2"/>
      <c r="AQ60" s="2"/>
      <c r="AS60" s="2"/>
      <c r="AT60" s="2"/>
      <c r="BD60" s="1"/>
      <c r="BE60" s="2"/>
      <c r="BF60" s="1"/>
      <c r="BG60" s="2"/>
      <c r="BK60" s="2"/>
      <c r="BM60" s="2"/>
      <c r="BN60" s="2"/>
      <c r="BT60" s="2"/>
      <c r="BU60" s="2"/>
    </row>
    <row r="61" spans="1:73" ht="16.5" customHeight="1">
      <c r="A61" s="3">
        <v>2017</v>
      </c>
      <c r="B61" s="3">
        <v>1639</v>
      </c>
      <c r="C61" s="1" t="s">
        <v>198</v>
      </c>
      <c r="D61" s="2">
        <v>42772</v>
      </c>
      <c r="E61" s="1" t="s">
        <v>215</v>
      </c>
      <c r="F61" s="2">
        <v>42774</v>
      </c>
      <c r="G61" s="77">
        <v>5.22</v>
      </c>
      <c r="H61" s="77">
        <v>0</v>
      </c>
      <c r="I61" s="77">
        <v>0</v>
      </c>
      <c r="J61" s="2">
        <v>1</v>
      </c>
      <c r="K61" s="78">
        <v>30</v>
      </c>
      <c r="L61" s="2">
        <v>42370</v>
      </c>
      <c r="M61" s="2">
        <v>42735</v>
      </c>
      <c r="N61" s="77">
        <v>0</v>
      </c>
      <c r="P61" s="77">
        <v>0</v>
      </c>
      <c r="Q61" s="78">
        <f>IF(J61-F61&gt;0,IF(R61="S",J61-F61,0),0)</f>
        <v>0</v>
      </c>
      <c r="R61" s="3" t="str">
        <f>IF(G61-H61-I61-P61&gt;0,"N",IF(J61=DATE(1900,1,1),"N","S"))</f>
        <v>N</v>
      </c>
      <c r="S61" s="77">
        <f>IF(G61-H61-I61-P61&gt;0,G61-H61-I61-P61,0)</f>
        <v>5.22</v>
      </c>
      <c r="T61" s="78">
        <f>IF(J61-D61&gt;0,IF(R61="S",J61-D61,0),0)</f>
        <v>0</v>
      </c>
      <c r="U61" s="77">
        <f>IF(R61="S",H61*Q61,0)</f>
        <v>0</v>
      </c>
      <c r="V61" s="77">
        <f>IF(R61="S",H61*T61,0)</f>
        <v>0</v>
      </c>
      <c r="W61" s="78">
        <f>IF(R61="S",J61-F61-K61,0)</f>
        <v>0</v>
      </c>
      <c r="X61" s="77">
        <f>IF(R61="S",H61*W61,0)</f>
        <v>0</v>
      </c>
      <c r="AH61" s="2"/>
      <c r="AQ61" s="2"/>
      <c r="AS61" s="2"/>
      <c r="AT61" s="2"/>
      <c r="BD61" s="1"/>
      <c r="BE61" s="2"/>
      <c r="BF61" s="1"/>
      <c r="BG61" s="2"/>
      <c r="BK61" s="2"/>
      <c r="BM61" s="2"/>
      <c r="BN61" s="2"/>
      <c r="BT61" s="2"/>
      <c r="BU61" s="2"/>
    </row>
    <row r="62" spans="1:73" ht="16.5" customHeight="1">
      <c r="A62" s="3">
        <v>2017</v>
      </c>
      <c r="B62" s="3">
        <v>1636</v>
      </c>
      <c r="C62" s="1" t="s">
        <v>198</v>
      </c>
      <c r="D62" s="2">
        <v>42772</v>
      </c>
      <c r="E62" s="1" t="s">
        <v>216</v>
      </c>
      <c r="F62" s="2">
        <v>42774</v>
      </c>
      <c r="G62" s="77">
        <v>10.01</v>
      </c>
      <c r="H62" s="77">
        <v>0</v>
      </c>
      <c r="I62" s="77">
        <v>0</v>
      </c>
      <c r="J62" s="2">
        <v>1</v>
      </c>
      <c r="K62" s="78">
        <v>30</v>
      </c>
      <c r="L62" s="2">
        <v>42370</v>
      </c>
      <c r="M62" s="2">
        <v>42735</v>
      </c>
      <c r="N62" s="77">
        <v>0</v>
      </c>
      <c r="P62" s="77">
        <v>0</v>
      </c>
      <c r="Q62" s="78">
        <f>IF(J62-F62&gt;0,IF(R62="S",J62-F62,0),0)</f>
        <v>0</v>
      </c>
      <c r="R62" s="3" t="str">
        <f>IF(G62-H62-I62-P62&gt;0,"N",IF(J62=DATE(1900,1,1),"N","S"))</f>
        <v>N</v>
      </c>
      <c r="S62" s="77">
        <f>IF(G62-H62-I62-P62&gt;0,G62-H62-I62-P62,0)</f>
        <v>10.01</v>
      </c>
      <c r="T62" s="78">
        <f>IF(J62-D62&gt;0,IF(R62="S",J62-D62,0),0)</f>
        <v>0</v>
      </c>
      <c r="U62" s="77">
        <f>IF(R62="S",H62*Q62,0)</f>
        <v>0</v>
      </c>
      <c r="V62" s="77">
        <f>IF(R62="S",H62*T62,0)</f>
        <v>0</v>
      </c>
      <c r="W62" s="78">
        <f>IF(R62="S",J62-F62-K62,0)</f>
        <v>0</v>
      </c>
      <c r="X62" s="77">
        <f>IF(R62="S",H62*W62,0)</f>
        <v>0</v>
      </c>
      <c r="AH62" s="2"/>
      <c r="AQ62" s="2"/>
      <c r="AS62" s="2"/>
      <c r="AT62" s="2"/>
      <c r="BD62" s="1"/>
      <c r="BE62" s="2"/>
      <c r="BF62" s="1"/>
      <c r="BG62" s="2"/>
      <c r="BK62" s="2"/>
      <c r="BM62" s="2"/>
      <c r="BN62" s="2"/>
      <c r="BT62" s="2"/>
      <c r="BU62" s="2"/>
    </row>
    <row r="63" spans="1:73" ht="16.5" customHeight="1">
      <c r="A63" s="3">
        <v>2017</v>
      </c>
      <c r="B63" s="3">
        <v>1638</v>
      </c>
      <c r="C63" s="1" t="s">
        <v>198</v>
      </c>
      <c r="D63" s="2">
        <v>42772</v>
      </c>
      <c r="E63" s="1" t="s">
        <v>217</v>
      </c>
      <c r="F63" s="2">
        <v>42774</v>
      </c>
      <c r="G63" s="77">
        <v>382.75</v>
      </c>
      <c r="H63" s="77">
        <v>0</v>
      </c>
      <c r="I63" s="77">
        <v>0</v>
      </c>
      <c r="J63" s="2">
        <v>1</v>
      </c>
      <c r="K63" s="78">
        <v>30</v>
      </c>
      <c r="L63" s="2">
        <v>42370</v>
      </c>
      <c r="M63" s="2">
        <v>42735</v>
      </c>
      <c r="N63" s="77">
        <v>0</v>
      </c>
      <c r="P63" s="77">
        <v>0</v>
      </c>
      <c r="Q63" s="78">
        <f>IF(J63-F63&gt;0,IF(R63="S",J63-F63,0),0)</f>
        <v>0</v>
      </c>
      <c r="R63" s="3" t="str">
        <f>IF(G63-H63-I63-P63&gt;0,"N",IF(J63=DATE(1900,1,1),"N","S"))</f>
        <v>N</v>
      </c>
      <c r="S63" s="77">
        <f>IF(G63-H63-I63-P63&gt;0,G63-H63-I63-P63,0)</f>
        <v>382.75</v>
      </c>
      <c r="T63" s="78">
        <f>IF(J63-D63&gt;0,IF(R63="S",J63-D63,0),0)</f>
        <v>0</v>
      </c>
      <c r="U63" s="77">
        <f>IF(R63="S",H63*Q63,0)</f>
        <v>0</v>
      </c>
      <c r="V63" s="77">
        <f>IF(R63="S",H63*T63,0)</f>
        <v>0</v>
      </c>
      <c r="W63" s="78">
        <f>IF(R63="S",J63-F63-K63,0)</f>
        <v>0</v>
      </c>
      <c r="X63" s="77">
        <f>IF(R63="S",H63*W63,0)</f>
        <v>0</v>
      </c>
      <c r="AH63" s="2"/>
      <c r="AQ63" s="2"/>
      <c r="AS63" s="2"/>
      <c r="AT63" s="2"/>
      <c r="BD63" s="1"/>
      <c r="BE63" s="2"/>
      <c r="BF63" s="1"/>
      <c r="BG63" s="2"/>
      <c r="BK63" s="2"/>
      <c r="BM63" s="2"/>
      <c r="BN63" s="2"/>
      <c r="BT63" s="2"/>
      <c r="BU63" s="2"/>
    </row>
    <row r="64" spans="1:73" ht="16.5" customHeight="1">
      <c r="A64" s="3">
        <v>2017</v>
      </c>
      <c r="B64" s="3">
        <v>1637</v>
      </c>
      <c r="C64" s="1" t="s">
        <v>198</v>
      </c>
      <c r="D64" s="2">
        <v>42772</v>
      </c>
      <c r="E64" s="1" t="s">
        <v>218</v>
      </c>
      <c r="F64" s="2">
        <v>42774</v>
      </c>
      <c r="G64" s="77">
        <v>5.62</v>
      </c>
      <c r="H64" s="77">
        <v>0</v>
      </c>
      <c r="I64" s="77">
        <v>0</v>
      </c>
      <c r="J64" s="2">
        <v>1</v>
      </c>
      <c r="K64" s="78">
        <v>30</v>
      </c>
      <c r="L64" s="2">
        <v>42370</v>
      </c>
      <c r="M64" s="2">
        <v>42735</v>
      </c>
      <c r="N64" s="77">
        <v>0</v>
      </c>
      <c r="P64" s="77">
        <v>0</v>
      </c>
      <c r="Q64" s="78">
        <f>IF(J64-F64&gt;0,IF(R64="S",J64-F64,0),0)</f>
        <v>0</v>
      </c>
      <c r="R64" s="3" t="str">
        <f>IF(G64-H64-I64-P64&gt;0,"N",IF(J64=DATE(1900,1,1),"N","S"))</f>
        <v>N</v>
      </c>
      <c r="S64" s="77">
        <f>IF(G64-H64-I64-P64&gt;0,G64-H64-I64-P64,0)</f>
        <v>5.62</v>
      </c>
      <c r="T64" s="78">
        <f>IF(J64-D64&gt;0,IF(R64="S",J64-D64,0),0)</f>
        <v>0</v>
      </c>
      <c r="U64" s="77">
        <f>IF(R64="S",H64*Q64,0)</f>
        <v>0</v>
      </c>
      <c r="V64" s="77">
        <f>IF(R64="S",H64*T64,0)</f>
        <v>0</v>
      </c>
      <c r="W64" s="78">
        <f>IF(R64="S",J64-F64-K64,0)</f>
        <v>0</v>
      </c>
      <c r="X64" s="77">
        <f>IF(R64="S",H64*W64,0)</f>
        <v>0</v>
      </c>
      <c r="AH64" s="2"/>
      <c r="AQ64" s="2"/>
      <c r="AS64" s="2"/>
      <c r="AT64" s="2"/>
      <c r="BD64" s="1"/>
      <c r="BE64" s="2"/>
      <c r="BF64" s="1"/>
      <c r="BG64" s="2"/>
      <c r="BK64" s="2"/>
      <c r="BM64" s="2"/>
      <c r="BN64" s="2"/>
      <c r="BT64" s="2"/>
      <c r="BU64" s="2"/>
    </row>
    <row r="65" spans="1:73" ht="16.5" customHeight="1">
      <c r="A65" s="3">
        <v>2017</v>
      </c>
      <c r="B65" s="3">
        <v>1635</v>
      </c>
      <c r="C65" s="1" t="s">
        <v>198</v>
      </c>
      <c r="D65" s="2">
        <v>42772</v>
      </c>
      <c r="E65" s="1" t="s">
        <v>219</v>
      </c>
      <c r="F65" s="2">
        <v>42774</v>
      </c>
      <c r="G65" s="77">
        <v>23.16</v>
      </c>
      <c r="H65" s="77">
        <v>0</v>
      </c>
      <c r="I65" s="77">
        <v>0</v>
      </c>
      <c r="J65" s="2">
        <v>1</v>
      </c>
      <c r="K65" s="78">
        <v>30</v>
      </c>
      <c r="L65" s="2">
        <v>42370</v>
      </c>
      <c r="M65" s="2">
        <v>42735</v>
      </c>
      <c r="N65" s="77">
        <v>0</v>
      </c>
      <c r="P65" s="77">
        <v>0</v>
      </c>
      <c r="Q65" s="78">
        <f>IF(J65-F65&gt;0,IF(R65="S",J65-F65,0),0)</f>
        <v>0</v>
      </c>
      <c r="R65" s="3" t="str">
        <f>IF(G65-H65-I65-P65&gt;0,"N",IF(J65=DATE(1900,1,1),"N","S"))</f>
        <v>N</v>
      </c>
      <c r="S65" s="77">
        <f>IF(G65-H65-I65-P65&gt;0,G65-H65-I65-P65,0)</f>
        <v>23.16</v>
      </c>
      <c r="T65" s="78">
        <f>IF(J65-D65&gt;0,IF(R65="S",J65-D65,0),0)</f>
        <v>0</v>
      </c>
      <c r="U65" s="77">
        <f>IF(R65="S",H65*Q65,0)</f>
        <v>0</v>
      </c>
      <c r="V65" s="77">
        <f>IF(R65="S",H65*T65,0)</f>
        <v>0</v>
      </c>
      <c r="W65" s="78">
        <f>IF(R65="S",J65-F65-K65,0)</f>
        <v>0</v>
      </c>
      <c r="X65" s="77">
        <f>IF(R65="S",H65*W65,0)</f>
        <v>0</v>
      </c>
      <c r="AH65" s="2"/>
      <c r="AQ65" s="2"/>
      <c r="AS65" s="2"/>
      <c r="AT65" s="2"/>
      <c r="BD65" s="1"/>
      <c r="BE65" s="2"/>
      <c r="BF65" s="1"/>
      <c r="BG65" s="2"/>
      <c r="BK65" s="2"/>
      <c r="BM65" s="2"/>
      <c r="BN65" s="2"/>
      <c r="BT65" s="2"/>
      <c r="BU65" s="2"/>
    </row>
    <row r="66" spans="1:73" ht="16.5" customHeight="1">
      <c r="A66" s="3">
        <v>2017</v>
      </c>
      <c r="B66" s="3">
        <v>1634</v>
      </c>
      <c r="C66" s="1" t="s">
        <v>198</v>
      </c>
      <c r="D66" s="2">
        <v>42772</v>
      </c>
      <c r="E66" s="1" t="s">
        <v>220</v>
      </c>
      <c r="F66" s="2">
        <v>42774</v>
      </c>
      <c r="G66" s="77">
        <v>152.19</v>
      </c>
      <c r="H66" s="77">
        <v>0</v>
      </c>
      <c r="I66" s="77">
        <v>0</v>
      </c>
      <c r="J66" s="2">
        <v>1</v>
      </c>
      <c r="K66" s="78">
        <v>30</v>
      </c>
      <c r="L66" s="2">
        <v>42370</v>
      </c>
      <c r="M66" s="2">
        <v>42735</v>
      </c>
      <c r="N66" s="77">
        <v>0</v>
      </c>
      <c r="P66" s="77">
        <v>0</v>
      </c>
      <c r="Q66" s="78">
        <f>IF(J66-F66&gt;0,IF(R66="S",J66-F66,0),0)</f>
        <v>0</v>
      </c>
      <c r="R66" s="3" t="str">
        <f>IF(G66-H66-I66-P66&gt;0,"N",IF(J66=DATE(1900,1,1),"N","S"))</f>
        <v>N</v>
      </c>
      <c r="S66" s="77">
        <f>IF(G66-H66-I66-P66&gt;0,G66-H66-I66-P66,0)</f>
        <v>152.19</v>
      </c>
      <c r="T66" s="78">
        <f>IF(J66-D66&gt;0,IF(R66="S",J66-D66,0),0)</f>
        <v>0</v>
      </c>
      <c r="U66" s="77">
        <f>IF(R66="S",H66*Q66,0)</f>
        <v>0</v>
      </c>
      <c r="V66" s="77">
        <f>IF(R66="S",H66*T66,0)</f>
        <v>0</v>
      </c>
      <c r="W66" s="78">
        <f>IF(R66="S",J66-F66-K66,0)</f>
        <v>0</v>
      </c>
      <c r="X66" s="77">
        <f>IF(R66="S",H66*W66,0)</f>
        <v>0</v>
      </c>
      <c r="AH66" s="2"/>
      <c r="AQ66" s="2"/>
      <c r="AS66" s="2"/>
      <c r="AT66" s="2"/>
      <c r="BD66" s="1"/>
      <c r="BE66" s="2"/>
      <c r="BF66" s="1"/>
      <c r="BG66" s="2"/>
      <c r="BK66" s="2"/>
      <c r="BM66" s="2"/>
      <c r="BN66" s="2"/>
      <c r="BT66" s="2"/>
      <c r="BU66" s="2"/>
    </row>
    <row r="67" spans="1:73" ht="16.5" customHeight="1">
      <c r="A67" s="3">
        <v>2017</v>
      </c>
      <c r="B67" s="3">
        <v>1755</v>
      </c>
      <c r="C67" s="1" t="s">
        <v>198</v>
      </c>
      <c r="D67" s="2">
        <v>42774</v>
      </c>
      <c r="E67" s="1" t="s">
        <v>221</v>
      </c>
      <c r="F67" s="2">
        <v>42775</v>
      </c>
      <c r="G67" s="77">
        <v>2.08</v>
      </c>
      <c r="H67" s="77">
        <v>0</v>
      </c>
      <c r="I67" s="77">
        <v>0</v>
      </c>
      <c r="J67" s="2">
        <v>1</v>
      </c>
      <c r="K67" s="78">
        <v>30</v>
      </c>
      <c r="L67" s="2">
        <v>42370</v>
      </c>
      <c r="M67" s="2">
        <v>42735</v>
      </c>
      <c r="N67" s="77">
        <v>0</v>
      </c>
      <c r="P67" s="77">
        <v>0</v>
      </c>
      <c r="Q67" s="78">
        <f>IF(J67-F67&gt;0,IF(R67="S",J67-F67,0),0)</f>
        <v>0</v>
      </c>
      <c r="R67" s="3" t="str">
        <f>IF(G67-H67-I67-P67&gt;0,"N",IF(J67=DATE(1900,1,1),"N","S"))</f>
        <v>N</v>
      </c>
      <c r="S67" s="77">
        <f>IF(G67-H67-I67-P67&gt;0,G67-H67-I67-P67,0)</f>
        <v>2.08</v>
      </c>
      <c r="T67" s="78">
        <f>IF(J67-D67&gt;0,IF(R67="S",J67-D67,0),0)</f>
        <v>0</v>
      </c>
      <c r="U67" s="77">
        <f>IF(R67="S",H67*Q67,0)</f>
        <v>0</v>
      </c>
      <c r="V67" s="77">
        <f>IF(R67="S",H67*T67,0)</f>
        <v>0</v>
      </c>
      <c r="W67" s="78">
        <f>IF(R67="S",J67-F67-K67,0)</f>
        <v>0</v>
      </c>
      <c r="X67" s="77">
        <f>IF(R67="S",H67*W67,0)</f>
        <v>0</v>
      </c>
      <c r="AH67" s="2"/>
      <c r="AQ67" s="2"/>
      <c r="AS67" s="2"/>
      <c r="AT67" s="2"/>
      <c r="BD67" s="1"/>
      <c r="BE67" s="2"/>
      <c r="BF67" s="1"/>
      <c r="BG67" s="2"/>
      <c r="BK67" s="2"/>
      <c r="BM67" s="2"/>
      <c r="BN67" s="2"/>
      <c r="BT67" s="2"/>
      <c r="BU67" s="2"/>
    </row>
    <row r="68" spans="1:73" ht="16.5" customHeight="1">
      <c r="A68" s="3">
        <v>2017</v>
      </c>
      <c r="B68" s="3">
        <v>2147</v>
      </c>
      <c r="C68" s="1" t="s">
        <v>198</v>
      </c>
      <c r="D68" s="2">
        <v>42775</v>
      </c>
      <c r="E68" s="1" t="s">
        <v>222</v>
      </c>
      <c r="F68" s="2">
        <v>42783</v>
      </c>
      <c r="G68" s="77">
        <v>1.79</v>
      </c>
      <c r="H68" s="77">
        <v>0</v>
      </c>
      <c r="I68" s="77">
        <v>0</v>
      </c>
      <c r="J68" s="2">
        <v>1</v>
      </c>
      <c r="K68" s="78">
        <v>30</v>
      </c>
      <c r="L68" s="2">
        <v>42370</v>
      </c>
      <c r="M68" s="2">
        <v>42735</v>
      </c>
      <c r="N68" s="77">
        <v>0</v>
      </c>
      <c r="P68" s="77">
        <v>0</v>
      </c>
      <c r="Q68" s="78">
        <f>IF(J68-F68&gt;0,IF(R68="S",J68-F68,0),0)</f>
        <v>0</v>
      </c>
      <c r="R68" s="3" t="str">
        <f>IF(G68-H68-I68-P68&gt;0,"N",IF(J68=DATE(1900,1,1),"N","S"))</f>
        <v>N</v>
      </c>
      <c r="S68" s="77">
        <f>IF(G68-H68-I68-P68&gt;0,G68-H68-I68-P68,0)</f>
        <v>1.79</v>
      </c>
      <c r="T68" s="78">
        <f>IF(J68-D68&gt;0,IF(R68="S",J68-D68,0),0)</f>
        <v>0</v>
      </c>
      <c r="U68" s="77">
        <f>IF(R68="S",H68*Q68,0)</f>
        <v>0</v>
      </c>
      <c r="V68" s="77">
        <f>IF(R68="S",H68*T68,0)</f>
        <v>0</v>
      </c>
      <c r="W68" s="78">
        <f>IF(R68="S",J68-F68-K68,0)</f>
        <v>0</v>
      </c>
      <c r="X68" s="77">
        <f>IF(R68="S",H68*W68,0)</f>
        <v>0</v>
      </c>
      <c r="AH68" s="2"/>
      <c r="AQ68" s="2"/>
      <c r="AS68" s="2"/>
      <c r="AT68" s="2"/>
      <c r="BD68" s="1"/>
      <c r="BE68" s="2"/>
      <c r="BF68" s="1"/>
      <c r="BG68" s="2"/>
      <c r="BK68" s="2"/>
      <c r="BM68" s="2"/>
      <c r="BN68" s="2"/>
      <c r="BT68" s="2"/>
      <c r="BU68" s="2"/>
    </row>
    <row r="69" spans="1:73" ht="16.5" customHeight="1">
      <c r="A69" s="3">
        <v>2017</v>
      </c>
      <c r="B69" s="3">
        <v>2136</v>
      </c>
      <c r="C69" s="1" t="s">
        <v>198</v>
      </c>
      <c r="D69" s="2">
        <v>42776</v>
      </c>
      <c r="E69" s="1" t="s">
        <v>223</v>
      </c>
      <c r="F69" s="2">
        <v>42783</v>
      </c>
      <c r="G69" s="77">
        <v>20.53</v>
      </c>
      <c r="H69" s="77">
        <v>0</v>
      </c>
      <c r="I69" s="77">
        <v>0</v>
      </c>
      <c r="J69" s="2">
        <v>1</v>
      </c>
      <c r="K69" s="78">
        <v>30</v>
      </c>
      <c r="L69" s="2">
        <v>42370</v>
      </c>
      <c r="M69" s="2">
        <v>42735</v>
      </c>
      <c r="N69" s="77">
        <v>0</v>
      </c>
      <c r="P69" s="77">
        <v>0</v>
      </c>
      <c r="Q69" s="78">
        <f>IF(J69-F69&gt;0,IF(R69="S",J69-F69,0),0)</f>
        <v>0</v>
      </c>
      <c r="R69" s="3" t="str">
        <f>IF(G69-H69-I69-P69&gt;0,"N",IF(J69=DATE(1900,1,1),"N","S"))</f>
        <v>N</v>
      </c>
      <c r="S69" s="77">
        <f>IF(G69-H69-I69-P69&gt;0,G69-H69-I69-P69,0)</f>
        <v>20.53</v>
      </c>
      <c r="T69" s="78">
        <f>IF(J69-D69&gt;0,IF(R69="S",J69-D69,0),0)</f>
        <v>0</v>
      </c>
      <c r="U69" s="77">
        <f>IF(R69="S",H69*Q69,0)</f>
        <v>0</v>
      </c>
      <c r="V69" s="77">
        <f>IF(R69="S",H69*T69,0)</f>
        <v>0</v>
      </c>
      <c r="W69" s="78">
        <f>IF(R69="S",J69-F69-K69,0)</f>
        <v>0</v>
      </c>
      <c r="X69" s="77">
        <f>IF(R69="S",H69*W69,0)</f>
        <v>0</v>
      </c>
      <c r="AH69" s="2"/>
      <c r="AQ69" s="2"/>
      <c r="AS69" s="2"/>
      <c r="AT69" s="2"/>
      <c r="BD69" s="1"/>
      <c r="BE69" s="2"/>
      <c r="BF69" s="1"/>
      <c r="BG69" s="2"/>
      <c r="BK69" s="2"/>
      <c r="BM69" s="2"/>
      <c r="BN69" s="2"/>
      <c r="BT69" s="2"/>
      <c r="BU69" s="2"/>
    </row>
    <row r="70" spans="1:73" ht="16.5" customHeight="1">
      <c r="A70" s="3">
        <v>2017</v>
      </c>
      <c r="B70" s="3">
        <v>2587</v>
      </c>
      <c r="C70" s="1" t="s">
        <v>198</v>
      </c>
      <c r="D70" s="2">
        <v>42787</v>
      </c>
      <c r="E70" s="1" t="s">
        <v>224</v>
      </c>
      <c r="F70" s="2">
        <v>42789</v>
      </c>
      <c r="G70" s="77">
        <v>14.82</v>
      </c>
      <c r="H70" s="77">
        <v>0</v>
      </c>
      <c r="I70" s="77">
        <v>0</v>
      </c>
      <c r="J70" s="2">
        <v>1</v>
      </c>
      <c r="K70" s="78">
        <v>30</v>
      </c>
      <c r="L70" s="2">
        <v>42370</v>
      </c>
      <c r="M70" s="2">
        <v>42735</v>
      </c>
      <c r="N70" s="77">
        <v>0</v>
      </c>
      <c r="P70" s="77">
        <v>0</v>
      </c>
      <c r="Q70" s="78">
        <f>IF(J70-F70&gt;0,IF(R70="S",J70-F70,0),0)</f>
        <v>0</v>
      </c>
      <c r="R70" s="3" t="str">
        <f>IF(G70-H70-I70-P70&gt;0,"N",IF(J70=DATE(1900,1,1),"N","S"))</f>
        <v>N</v>
      </c>
      <c r="S70" s="77">
        <f>IF(G70-H70-I70-P70&gt;0,G70-H70-I70-P70,0)</f>
        <v>14.82</v>
      </c>
      <c r="T70" s="78">
        <f>IF(J70-D70&gt;0,IF(R70="S",J70-D70,0),0)</f>
        <v>0</v>
      </c>
      <c r="U70" s="77">
        <f>IF(R70="S",H70*Q70,0)</f>
        <v>0</v>
      </c>
      <c r="V70" s="77">
        <f>IF(R70="S",H70*T70,0)</f>
        <v>0</v>
      </c>
      <c r="W70" s="78">
        <f>IF(R70="S",J70-F70-K70,0)</f>
        <v>0</v>
      </c>
      <c r="X70" s="77">
        <f>IF(R70="S",H70*W70,0)</f>
        <v>0</v>
      </c>
      <c r="AH70" s="2"/>
      <c r="AQ70" s="2"/>
      <c r="AS70" s="2"/>
      <c r="AT70" s="2"/>
      <c r="BD70" s="1"/>
      <c r="BE70" s="2"/>
      <c r="BF70" s="1"/>
      <c r="BG70" s="2"/>
      <c r="BK70" s="2"/>
      <c r="BM70" s="2"/>
      <c r="BN70" s="2"/>
      <c r="BT70" s="2"/>
      <c r="BU70" s="2"/>
    </row>
    <row r="71" spans="1:73" ht="16.5" customHeight="1">
      <c r="A71" s="3">
        <v>2017</v>
      </c>
      <c r="B71" s="3">
        <v>2596</v>
      </c>
      <c r="C71" s="1" t="s">
        <v>198</v>
      </c>
      <c r="D71" s="2">
        <v>42787</v>
      </c>
      <c r="E71" s="1" t="s">
        <v>225</v>
      </c>
      <c r="F71" s="2">
        <v>42789</v>
      </c>
      <c r="G71" s="77">
        <v>0.11</v>
      </c>
      <c r="H71" s="77">
        <v>0</v>
      </c>
      <c r="I71" s="77">
        <v>0</v>
      </c>
      <c r="J71" s="2">
        <v>1</v>
      </c>
      <c r="K71" s="78">
        <v>30</v>
      </c>
      <c r="L71" s="2">
        <v>42370</v>
      </c>
      <c r="M71" s="2">
        <v>42735</v>
      </c>
      <c r="N71" s="77">
        <v>0</v>
      </c>
      <c r="P71" s="77">
        <v>0</v>
      </c>
      <c r="Q71" s="78">
        <f>IF(J71-F71&gt;0,IF(R71="S",J71-F71,0),0)</f>
        <v>0</v>
      </c>
      <c r="R71" s="3" t="str">
        <f>IF(G71-H71-I71-P71&gt;0,"N",IF(J71=DATE(1900,1,1),"N","S"))</f>
        <v>N</v>
      </c>
      <c r="S71" s="77">
        <f>IF(G71-H71-I71-P71&gt;0,G71-H71-I71-P71,0)</f>
        <v>0.11</v>
      </c>
      <c r="T71" s="78">
        <f>IF(J71-D71&gt;0,IF(R71="S",J71-D71,0),0)</f>
        <v>0</v>
      </c>
      <c r="U71" s="77">
        <f>IF(R71="S",H71*Q71,0)</f>
        <v>0</v>
      </c>
      <c r="V71" s="77">
        <f>IF(R71="S",H71*T71,0)</f>
        <v>0</v>
      </c>
      <c r="W71" s="78">
        <f>IF(R71="S",J71-F71-K71,0)</f>
        <v>0</v>
      </c>
      <c r="X71" s="77">
        <f>IF(R71="S",H71*W71,0)</f>
        <v>0</v>
      </c>
      <c r="AH71" s="2"/>
      <c r="AQ71" s="2"/>
      <c r="AS71" s="2"/>
      <c r="AT71" s="2"/>
      <c r="BD71" s="1"/>
      <c r="BE71" s="2"/>
      <c r="BF71" s="1"/>
      <c r="BG71" s="2"/>
      <c r="BK71" s="2"/>
      <c r="BM71" s="2"/>
      <c r="BN71" s="2"/>
      <c r="BT71" s="2"/>
      <c r="BU71" s="2"/>
    </row>
    <row r="72" spans="1:73" ht="16.5" customHeight="1">
      <c r="A72" s="3">
        <v>2017</v>
      </c>
      <c r="B72" s="3">
        <v>2597</v>
      </c>
      <c r="C72" s="1" t="s">
        <v>198</v>
      </c>
      <c r="D72" s="2">
        <v>42787</v>
      </c>
      <c r="E72" s="1" t="s">
        <v>226</v>
      </c>
      <c r="F72" s="2">
        <v>42789</v>
      </c>
      <c r="G72" s="77">
        <v>1.15</v>
      </c>
      <c r="H72" s="77">
        <v>0</v>
      </c>
      <c r="I72" s="77">
        <v>1.15</v>
      </c>
      <c r="J72" s="2">
        <v>1</v>
      </c>
      <c r="K72" s="78">
        <v>30</v>
      </c>
      <c r="L72" s="2">
        <v>42370</v>
      </c>
      <c r="M72" s="2">
        <v>42735</v>
      </c>
      <c r="N72" s="77">
        <v>0</v>
      </c>
      <c r="P72" s="77">
        <v>0</v>
      </c>
      <c r="Q72" s="78">
        <f>IF(J72-F72&gt;0,IF(R72="S",J72-F72,0),0)</f>
        <v>0</v>
      </c>
      <c r="R72" s="3" t="str">
        <f>IF(G72-H72-I72-P72&gt;0,"N",IF(J72=DATE(1900,1,1),"N","S"))</f>
        <v>N</v>
      </c>
      <c r="S72" s="77">
        <f>IF(G72-H72-I72-P72&gt;0,G72-H72-I72-P72,0)</f>
        <v>0</v>
      </c>
      <c r="T72" s="78">
        <f>IF(J72-D72&gt;0,IF(R72="S",J72-D72,0),0)</f>
        <v>0</v>
      </c>
      <c r="U72" s="77">
        <f>IF(R72="S",H72*Q72,0)</f>
        <v>0</v>
      </c>
      <c r="V72" s="77">
        <f>IF(R72="S",H72*T72,0)</f>
        <v>0</v>
      </c>
      <c r="W72" s="78">
        <f>IF(R72="S",J72-F72-K72,0)</f>
        <v>0</v>
      </c>
      <c r="X72" s="77">
        <f>IF(R72="S",H72*W72,0)</f>
        <v>0</v>
      </c>
      <c r="AH72" s="2"/>
      <c r="AQ72" s="2"/>
      <c r="AS72" s="2"/>
      <c r="AT72" s="2"/>
      <c r="BD72" s="1"/>
      <c r="BE72" s="2"/>
      <c r="BF72" s="1"/>
      <c r="BG72" s="2"/>
      <c r="BK72" s="2"/>
      <c r="BM72" s="2"/>
      <c r="BN72" s="2"/>
      <c r="BT72" s="2"/>
      <c r="BU72" s="2"/>
    </row>
    <row r="73" spans="1:73" ht="16.5" customHeight="1">
      <c r="A73" s="3">
        <v>2017</v>
      </c>
      <c r="B73" s="3">
        <v>2595</v>
      </c>
      <c r="C73" s="1" t="s">
        <v>198</v>
      </c>
      <c r="D73" s="2">
        <v>42787</v>
      </c>
      <c r="E73" s="1" t="s">
        <v>227</v>
      </c>
      <c r="F73" s="2">
        <v>42789</v>
      </c>
      <c r="G73" s="77">
        <v>23.07</v>
      </c>
      <c r="H73" s="77">
        <v>0</v>
      </c>
      <c r="I73" s="77">
        <v>0</v>
      </c>
      <c r="J73" s="2">
        <v>1</v>
      </c>
      <c r="K73" s="78">
        <v>30</v>
      </c>
      <c r="L73" s="2">
        <v>42370</v>
      </c>
      <c r="M73" s="2">
        <v>42735</v>
      </c>
      <c r="N73" s="77">
        <v>0</v>
      </c>
      <c r="P73" s="77">
        <v>0</v>
      </c>
      <c r="Q73" s="78">
        <f>IF(J73-F73&gt;0,IF(R73="S",J73-F73,0),0)</f>
        <v>0</v>
      </c>
      <c r="R73" s="3" t="str">
        <f>IF(G73-H73-I73-P73&gt;0,"N",IF(J73=DATE(1900,1,1),"N","S"))</f>
        <v>N</v>
      </c>
      <c r="S73" s="77">
        <f>IF(G73-H73-I73-P73&gt;0,G73-H73-I73-P73,0)</f>
        <v>23.07</v>
      </c>
      <c r="T73" s="78">
        <f>IF(J73-D73&gt;0,IF(R73="S",J73-D73,0),0)</f>
        <v>0</v>
      </c>
      <c r="U73" s="77">
        <f>IF(R73="S",H73*Q73,0)</f>
        <v>0</v>
      </c>
      <c r="V73" s="77">
        <f>IF(R73="S",H73*T73,0)</f>
        <v>0</v>
      </c>
      <c r="W73" s="78">
        <f>IF(R73="S",J73-F73-K73,0)</f>
        <v>0</v>
      </c>
      <c r="X73" s="77">
        <f>IF(R73="S",H73*W73,0)</f>
        <v>0</v>
      </c>
      <c r="AH73" s="2"/>
      <c r="AQ73" s="2"/>
      <c r="AS73" s="2"/>
      <c r="AT73" s="2"/>
      <c r="BD73" s="1"/>
      <c r="BE73" s="2"/>
      <c r="BF73" s="1"/>
      <c r="BG73" s="2"/>
      <c r="BK73" s="2"/>
      <c r="BM73" s="2"/>
      <c r="BN73" s="2"/>
      <c r="BT73" s="2"/>
      <c r="BU73" s="2"/>
    </row>
    <row r="74" spans="1:73" ht="16.5" customHeight="1">
      <c r="A74" s="3">
        <v>2017</v>
      </c>
      <c r="B74" s="3">
        <v>2586</v>
      </c>
      <c r="C74" s="1" t="s">
        <v>198</v>
      </c>
      <c r="D74" s="2">
        <v>42787</v>
      </c>
      <c r="E74" s="1" t="s">
        <v>228</v>
      </c>
      <c r="F74" s="2">
        <v>42789</v>
      </c>
      <c r="G74" s="77">
        <v>14.82</v>
      </c>
      <c r="H74" s="77">
        <v>0</v>
      </c>
      <c r="I74" s="77">
        <v>0</v>
      </c>
      <c r="J74" s="2">
        <v>1</v>
      </c>
      <c r="K74" s="78">
        <v>30</v>
      </c>
      <c r="L74" s="2">
        <v>42370</v>
      </c>
      <c r="M74" s="2">
        <v>42735</v>
      </c>
      <c r="N74" s="77">
        <v>0</v>
      </c>
      <c r="P74" s="77">
        <v>0</v>
      </c>
      <c r="Q74" s="78">
        <f>IF(J74-F74&gt;0,IF(R74="S",J74-F74,0),0)</f>
        <v>0</v>
      </c>
      <c r="R74" s="3" t="str">
        <f>IF(G74-H74-I74-P74&gt;0,"N",IF(J74=DATE(1900,1,1),"N","S"))</f>
        <v>N</v>
      </c>
      <c r="S74" s="77">
        <f>IF(G74-H74-I74-P74&gt;0,G74-H74-I74-P74,0)</f>
        <v>14.82</v>
      </c>
      <c r="T74" s="78">
        <f>IF(J74-D74&gt;0,IF(R74="S",J74-D74,0),0)</f>
        <v>0</v>
      </c>
      <c r="U74" s="77">
        <f>IF(R74="S",H74*Q74,0)</f>
        <v>0</v>
      </c>
      <c r="V74" s="77">
        <f>IF(R74="S",H74*T74,0)</f>
        <v>0</v>
      </c>
      <c r="W74" s="78">
        <f>IF(R74="S",J74-F74-K74,0)</f>
        <v>0</v>
      </c>
      <c r="X74" s="77">
        <f>IF(R74="S",H74*W74,0)</f>
        <v>0</v>
      </c>
      <c r="AH74" s="2"/>
      <c r="AQ74" s="2"/>
      <c r="AS74" s="2"/>
      <c r="AT74" s="2"/>
      <c r="BD74" s="1"/>
      <c r="BE74" s="2"/>
      <c r="BF74" s="1"/>
      <c r="BG74" s="2"/>
      <c r="BK74" s="2"/>
      <c r="BM74" s="2"/>
      <c r="BN74" s="2"/>
      <c r="BT74" s="2"/>
      <c r="BU74" s="2"/>
    </row>
    <row r="75" spans="1:73" ht="16.5" customHeight="1">
      <c r="A75" s="3">
        <v>2017</v>
      </c>
      <c r="B75" s="3">
        <v>2598</v>
      </c>
      <c r="C75" s="1" t="s">
        <v>198</v>
      </c>
      <c r="D75" s="2">
        <v>42787</v>
      </c>
      <c r="E75" s="1" t="s">
        <v>229</v>
      </c>
      <c r="F75" s="2">
        <v>42789</v>
      </c>
      <c r="G75" s="77">
        <v>1.15</v>
      </c>
      <c r="H75" s="77">
        <v>0</v>
      </c>
      <c r="I75" s="77">
        <v>0</v>
      </c>
      <c r="J75" s="2">
        <v>1</v>
      </c>
      <c r="K75" s="78">
        <v>30</v>
      </c>
      <c r="L75" s="2">
        <v>42370</v>
      </c>
      <c r="M75" s="2">
        <v>42735</v>
      </c>
      <c r="N75" s="77">
        <v>0</v>
      </c>
      <c r="P75" s="77">
        <v>0</v>
      </c>
      <c r="Q75" s="78">
        <f>IF(J75-F75&gt;0,IF(R75="S",J75-F75,0),0)</f>
        <v>0</v>
      </c>
      <c r="R75" s="3" t="str">
        <f>IF(G75-H75-I75-P75&gt;0,"N",IF(J75=DATE(1900,1,1),"N","S"))</f>
        <v>N</v>
      </c>
      <c r="S75" s="77">
        <f>IF(G75-H75-I75-P75&gt;0,G75-H75-I75-P75,0)</f>
        <v>1.15</v>
      </c>
      <c r="T75" s="78">
        <f>IF(J75-D75&gt;0,IF(R75="S",J75-D75,0),0)</f>
        <v>0</v>
      </c>
      <c r="U75" s="77">
        <f>IF(R75="S",H75*Q75,0)</f>
        <v>0</v>
      </c>
      <c r="V75" s="77">
        <f>IF(R75="S",H75*T75,0)</f>
        <v>0</v>
      </c>
      <c r="W75" s="78">
        <f>IF(R75="S",J75-F75-K75,0)</f>
        <v>0</v>
      </c>
      <c r="X75" s="77">
        <f>IF(R75="S",H75*W75,0)</f>
        <v>0</v>
      </c>
      <c r="AH75" s="2"/>
      <c r="AQ75" s="2"/>
      <c r="AS75" s="2"/>
      <c r="AT75" s="2"/>
      <c r="BD75" s="1"/>
      <c r="BE75" s="2"/>
      <c r="BF75" s="1"/>
      <c r="BG75" s="2"/>
      <c r="BK75" s="2"/>
      <c r="BM75" s="2"/>
      <c r="BN75" s="2"/>
      <c r="BT75" s="2"/>
      <c r="BU75" s="2"/>
    </row>
    <row r="76" spans="1:73" ht="16.5" customHeight="1">
      <c r="A76" s="3">
        <v>2017</v>
      </c>
      <c r="B76" s="3">
        <v>2591</v>
      </c>
      <c r="C76" s="1" t="s">
        <v>198</v>
      </c>
      <c r="D76" s="2">
        <v>42787</v>
      </c>
      <c r="E76" s="1" t="s">
        <v>230</v>
      </c>
      <c r="F76" s="2">
        <v>42789</v>
      </c>
      <c r="G76" s="77">
        <v>1136.81</v>
      </c>
      <c r="H76" s="77">
        <v>0</v>
      </c>
      <c r="I76" s="77">
        <v>0</v>
      </c>
      <c r="J76" s="2">
        <v>1</v>
      </c>
      <c r="K76" s="78">
        <v>30</v>
      </c>
      <c r="L76" s="2">
        <v>42370</v>
      </c>
      <c r="M76" s="2">
        <v>42735</v>
      </c>
      <c r="N76" s="77">
        <v>0</v>
      </c>
      <c r="P76" s="77">
        <v>0</v>
      </c>
      <c r="Q76" s="78">
        <f>IF(J76-F76&gt;0,IF(R76="S",J76-F76,0),0)</f>
        <v>0</v>
      </c>
      <c r="R76" s="3" t="str">
        <f>IF(G76-H76-I76-P76&gt;0,"N",IF(J76=DATE(1900,1,1),"N","S"))</f>
        <v>N</v>
      </c>
      <c r="S76" s="77">
        <f>IF(G76-H76-I76-P76&gt;0,G76-H76-I76-P76,0)</f>
        <v>1136.81</v>
      </c>
      <c r="T76" s="78">
        <f>IF(J76-D76&gt;0,IF(R76="S",J76-D76,0),0)</f>
        <v>0</v>
      </c>
      <c r="U76" s="77">
        <f>IF(R76="S",H76*Q76,0)</f>
        <v>0</v>
      </c>
      <c r="V76" s="77">
        <f>IF(R76="S",H76*T76,0)</f>
        <v>0</v>
      </c>
      <c r="W76" s="78">
        <f>IF(R76="S",J76-F76-K76,0)</f>
        <v>0</v>
      </c>
      <c r="X76" s="77">
        <f>IF(R76="S",H76*W76,0)</f>
        <v>0</v>
      </c>
      <c r="AH76" s="2"/>
      <c r="AQ76" s="2"/>
      <c r="AS76" s="2"/>
      <c r="AT76" s="2"/>
      <c r="BD76" s="1"/>
      <c r="BE76" s="2"/>
      <c r="BF76" s="1"/>
      <c r="BG76" s="2"/>
      <c r="BK76" s="2"/>
      <c r="BM76" s="2"/>
      <c r="BN76" s="2"/>
      <c r="BT76" s="2"/>
      <c r="BU76" s="2"/>
    </row>
    <row r="77" spans="1:73" ht="16.5" customHeight="1">
      <c r="A77" s="3">
        <v>2017</v>
      </c>
      <c r="B77" s="3">
        <v>2593</v>
      </c>
      <c r="C77" s="1" t="s">
        <v>198</v>
      </c>
      <c r="D77" s="2">
        <v>42787</v>
      </c>
      <c r="E77" s="1" t="s">
        <v>231</v>
      </c>
      <c r="F77" s="2">
        <v>42789</v>
      </c>
      <c r="G77" s="77">
        <v>422.56</v>
      </c>
      <c r="H77" s="77">
        <v>0</v>
      </c>
      <c r="I77" s="77">
        <v>0</v>
      </c>
      <c r="J77" s="2">
        <v>1</v>
      </c>
      <c r="K77" s="78">
        <v>30</v>
      </c>
      <c r="L77" s="2">
        <v>42370</v>
      </c>
      <c r="M77" s="2">
        <v>42735</v>
      </c>
      <c r="N77" s="77">
        <v>0</v>
      </c>
      <c r="P77" s="77">
        <v>0</v>
      </c>
      <c r="Q77" s="78">
        <f>IF(J77-F77&gt;0,IF(R77="S",J77-F77,0),0)</f>
        <v>0</v>
      </c>
      <c r="R77" s="3" t="str">
        <f>IF(G77-H77-I77-P77&gt;0,"N",IF(J77=DATE(1900,1,1),"N","S"))</f>
        <v>N</v>
      </c>
      <c r="S77" s="77">
        <f>IF(G77-H77-I77-P77&gt;0,G77-H77-I77-P77,0)</f>
        <v>422.56</v>
      </c>
      <c r="T77" s="78">
        <f>IF(J77-D77&gt;0,IF(R77="S",J77-D77,0),0)</f>
        <v>0</v>
      </c>
      <c r="U77" s="77">
        <f>IF(R77="S",H77*Q77,0)</f>
        <v>0</v>
      </c>
      <c r="V77" s="77">
        <f>IF(R77="S",H77*T77,0)</f>
        <v>0</v>
      </c>
      <c r="W77" s="78">
        <f>IF(R77="S",J77-F77-K77,0)</f>
        <v>0</v>
      </c>
      <c r="X77" s="77">
        <f>IF(R77="S",H77*W77,0)</f>
        <v>0</v>
      </c>
      <c r="AH77" s="2"/>
      <c r="AQ77" s="2"/>
      <c r="AS77" s="2"/>
      <c r="AT77" s="2"/>
      <c r="BD77" s="1"/>
      <c r="BE77" s="2"/>
      <c r="BF77" s="1"/>
      <c r="BG77" s="2"/>
      <c r="BK77" s="2"/>
      <c r="BM77" s="2"/>
      <c r="BN77" s="2"/>
      <c r="BT77" s="2"/>
      <c r="BU77" s="2"/>
    </row>
    <row r="78" spans="1:73" ht="16.5" customHeight="1">
      <c r="A78" s="3">
        <v>2017</v>
      </c>
      <c r="B78" s="3">
        <v>2594</v>
      </c>
      <c r="C78" s="1" t="s">
        <v>198</v>
      </c>
      <c r="D78" s="2">
        <v>42787</v>
      </c>
      <c r="E78" s="1" t="s">
        <v>232</v>
      </c>
      <c r="F78" s="2">
        <v>42789</v>
      </c>
      <c r="G78" s="77">
        <v>3.39</v>
      </c>
      <c r="H78" s="77">
        <v>0</v>
      </c>
      <c r="I78" s="77">
        <v>0</v>
      </c>
      <c r="J78" s="2">
        <v>1</v>
      </c>
      <c r="K78" s="78">
        <v>30</v>
      </c>
      <c r="L78" s="2">
        <v>42370</v>
      </c>
      <c r="M78" s="2">
        <v>42735</v>
      </c>
      <c r="N78" s="77">
        <v>0</v>
      </c>
      <c r="P78" s="77">
        <v>0</v>
      </c>
      <c r="Q78" s="78">
        <f>IF(J78-F78&gt;0,IF(R78="S",J78-F78,0),0)</f>
        <v>0</v>
      </c>
      <c r="R78" s="3" t="str">
        <f>IF(G78-H78-I78-P78&gt;0,"N",IF(J78=DATE(1900,1,1),"N","S"))</f>
        <v>N</v>
      </c>
      <c r="S78" s="77">
        <f>IF(G78-H78-I78-P78&gt;0,G78-H78-I78-P78,0)</f>
        <v>3.39</v>
      </c>
      <c r="T78" s="78">
        <f>IF(J78-D78&gt;0,IF(R78="S",J78-D78,0),0)</f>
        <v>0</v>
      </c>
      <c r="U78" s="77">
        <f>IF(R78="S",H78*Q78,0)</f>
        <v>0</v>
      </c>
      <c r="V78" s="77">
        <f>IF(R78="S",H78*T78,0)</f>
        <v>0</v>
      </c>
      <c r="W78" s="78">
        <f>IF(R78="S",J78-F78-K78,0)</f>
        <v>0</v>
      </c>
      <c r="X78" s="77">
        <f>IF(R78="S",H78*W78,0)</f>
        <v>0</v>
      </c>
      <c r="AH78" s="2"/>
      <c r="AQ78" s="2"/>
      <c r="AS78" s="2"/>
      <c r="AT78" s="2"/>
      <c r="BD78" s="1"/>
      <c r="BE78" s="2"/>
      <c r="BF78" s="1"/>
      <c r="BG78" s="2"/>
      <c r="BK78" s="2"/>
      <c r="BM78" s="2"/>
      <c r="BN78" s="2"/>
      <c r="BT78" s="2"/>
      <c r="BU78" s="2"/>
    </row>
    <row r="79" spans="1:73" ht="16.5" customHeight="1">
      <c r="A79" s="3">
        <v>2017</v>
      </c>
      <c r="B79" s="3">
        <v>2590</v>
      </c>
      <c r="C79" s="1" t="s">
        <v>198</v>
      </c>
      <c r="D79" s="2">
        <v>42787</v>
      </c>
      <c r="E79" s="1" t="s">
        <v>233</v>
      </c>
      <c r="F79" s="2">
        <v>42789</v>
      </c>
      <c r="G79" s="77">
        <v>1586.82</v>
      </c>
      <c r="H79" s="77">
        <v>0</v>
      </c>
      <c r="I79" s="77">
        <v>0</v>
      </c>
      <c r="J79" s="2">
        <v>1</v>
      </c>
      <c r="K79" s="78">
        <v>30</v>
      </c>
      <c r="L79" s="2">
        <v>42370</v>
      </c>
      <c r="M79" s="2">
        <v>42735</v>
      </c>
      <c r="N79" s="77">
        <v>0</v>
      </c>
      <c r="P79" s="77">
        <v>0</v>
      </c>
      <c r="Q79" s="78">
        <f>IF(J79-F79&gt;0,IF(R79="S",J79-F79,0),0)</f>
        <v>0</v>
      </c>
      <c r="R79" s="3" t="str">
        <f>IF(G79-H79-I79-P79&gt;0,"N",IF(J79=DATE(1900,1,1),"N","S"))</f>
        <v>N</v>
      </c>
      <c r="S79" s="77">
        <f>IF(G79-H79-I79-P79&gt;0,G79-H79-I79-P79,0)</f>
        <v>1586.82</v>
      </c>
      <c r="T79" s="78">
        <f>IF(J79-D79&gt;0,IF(R79="S",J79-D79,0),0)</f>
        <v>0</v>
      </c>
      <c r="U79" s="77">
        <f>IF(R79="S",H79*Q79,0)</f>
        <v>0</v>
      </c>
      <c r="V79" s="77">
        <f>IF(R79="S",H79*T79,0)</f>
        <v>0</v>
      </c>
      <c r="W79" s="78">
        <f>IF(R79="S",J79-F79-K79,0)</f>
        <v>0</v>
      </c>
      <c r="X79" s="77">
        <f>IF(R79="S",H79*W79,0)</f>
        <v>0</v>
      </c>
      <c r="AH79" s="2"/>
      <c r="AQ79" s="2"/>
      <c r="AS79" s="2"/>
      <c r="AT79" s="2"/>
      <c r="BD79" s="1"/>
      <c r="BE79" s="2"/>
      <c r="BF79" s="1"/>
      <c r="BG79" s="2"/>
      <c r="BK79" s="2"/>
      <c r="BM79" s="2"/>
      <c r="BN79" s="2"/>
      <c r="BT79" s="2"/>
      <c r="BU79" s="2"/>
    </row>
    <row r="80" spans="1:73" ht="16.5" customHeight="1">
      <c r="A80" s="3">
        <v>2017</v>
      </c>
      <c r="B80" s="3">
        <v>2592</v>
      </c>
      <c r="C80" s="1" t="s">
        <v>198</v>
      </c>
      <c r="D80" s="2">
        <v>42787</v>
      </c>
      <c r="E80" s="1" t="s">
        <v>234</v>
      </c>
      <c r="F80" s="2">
        <v>42789</v>
      </c>
      <c r="G80" s="77">
        <v>6.03</v>
      </c>
      <c r="H80" s="77">
        <v>0</v>
      </c>
      <c r="I80" s="77">
        <v>0</v>
      </c>
      <c r="J80" s="2">
        <v>1</v>
      </c>
      <c r="K80" s="78">
        <v>30</v>
      </c>
      <c r="L80" s="2">
        <v>42370</v>
      </c>
      <c r="M80" s="2">
        <v>42735</v>
      </c>
      <c r="N80" s="77">
        <v>0</v>
      </c>
      <c r="P80" s="77">
        <v>0</v>
      </c>
      <c r="Q80" s="78">
        <f>IF(J80-F80&gt;0,IF(R80="S",J80-F80,0),0)</f>
        <v>0</v>
      </c>
      <c r="R80" s="3" t="str">
        <f>IF(G80-H80-I80-P80&gt;0,"N",IF(J80=DATE(1900,1,1),"N","S"))</f>
        <v>N</v>
      </c>
      <c r="S80" s="77">
        <f>IF(G80-H80-I80-P80&gt;0,G80-H80-I80-P80,0)</f>
        <v>6.03</v>
      </c>
      <c r="T80" s="78">
        <f>IF(J80-D80&gt;0,IF(R80="S",J80-D80,0),0)</f>
        <v>0</v>
      </c>
      <c r="U80" s="77">
        <f>IF(R80="S",H80*Q80,0)</f>
        <v>0</v>
      </c>
      <c r="V80" s="77">
        <f>IF(R80="S",H80*T80,0)</f>
        <v>0</v>
      </c>
      <c r="W80" s="78">
        <f>IF(R80="S",J80-F80-K80,0)</f>
        <v>0</v>
      </c>
      <c r="X80" s="77">
        <f>IF(R80="S",H80*W80,0)</f>
        <v>0</v>
      </c>
      <c r="AH80" s="2"/>
      <c r="AQ80" s="2"/>
      <c r="AS80" s="2"/>
      <c r="AT80" s="2"/>
      <c r="BD80" s="1"/>
      <c r="BE80" s="2"/>
      <c r="BF80" s="1"/>
      <c r="BG80" s="2"/>
      <c r="BK80" s="2"/>
      <c r="BM80" s="2"/>
      <c r="BN80" s="2"/>
      <c r="BT80" s="2"/>
      <c r="BU80" s="2"/>
    </row>
    <row r="81" spans="1:73" ht="16.5" customHeight="1">
      <c r="A81" s="3">
        <v>2017</v>
      </c>
      <c r="C81" s="1" t="s">
        <v>198</v>
      </c>
      <c r="D81" s="2">
        <v>42818</v>
      </c>
      <c r="E81" s="1" t="s">
        <v>235</v>
      </c>
      <c r="F81" s="2">
        <v>42825</v>
      </c>
      <c r="G81" s="77">
        <v>31.93</v>
      </c>
      <c r="H81" s="77">
        <v>0</v>
      </c>
      <c r="I81" s="77">
        <v>0</v>
      </c>
      <c r="J81" s="2">
        <v>1</v>
      </c>
      <c r="K81" s="78">
        <v>30</v>
      </c>
      <c r="L81" s="2">
        <v>42370</v>
      </c>
      <c r="M81" s="2">
        <v>42735</v>
      </c>
      <c r="N81" s="77">
        <v>0</v>
      </c>
      <c r="P81" s="77">
        <v>0</v>
      </c>
      <c r="Q81" s="78">
        <f>IF(J81-F81&gt;0,IF(R81="S",J81-F81,0),0)</f>
        <v>0</v>
      </c>
      <c r="R81" s="3" t="str">
        <f>IF(G81-H81-I81-P81&gt;0,"N",IF(J81=DATE(1900,1,1),"N","S"))</f>
        <v>N</v>
      </c>
      <c r="S81" s="77">
        <f>IF(G81-H81-I81-P81&gt;0,G81-H81-I81-P81,0)</f>
        <v>31.93</v>
      </c>
      <c r="T81" s="78">
        <f>IF(J81-D81&gt;0,IF(R81="S",J81-D81,0),0)</f>
        <v>0</v>
      </c>
      <c r="U81" s="77">
        <f>IF(R81="S",H81*Q81,0)</f>
        <v>0</v>
      </c>
      <c r="V81" s="77">
        <f>IF(R81="S",H81*T81,0)</f>
        <v>0</v>
      </c>
      <c r="W81" s="78">
        <f>IF(R81="S",J81-F81-K81,0)</f>
        <v>0</v>
      </c>
      <c r="X81" s="77">
        <f>IF(R81="S",H81*W81,0)</f>
        <v>0</v>
      </c>
      <c r="AH81" s="2"/>
      <c r="AQ81" s="2"/>
      <c r="AS81" s="2"/>
      <c r="AT81" s="2"/>
      <c r="BD81" s="1"/>
      <c r="BE81" s="2"/>
      <c r="BF81" s="1"/>
      <c r="BG81" s="2"/>
      <c r="BK81" s="2"/>
      <c r="BM81" s="2"/>
      <c r="BN81" s="2"/>
      <c r="BT81" s="2"/>
      <c r="BU81" s="2"/>
    </row>
    <row r="82" spans="1:73" ht="16.5" customHeight="1">
      <c r="A82" s="3">
        <v>2017</v>
      </c>
      <c r="B82" s="3">
        <v>4578</v>
      </c>
      <c r="C82" s="1" t="s">
        <v>198</v>
      </c>
      <c r="D82" s="2">
        <v>42825</v>
      </c>
      <c r="E82" s="1" t="s">
        <v>236</v>
      </c>
      <c r="F82" s="2">
        <v>42825</v>
      </c>
      <c r="G82" s="77">
        <v>3.82</v>
      </c>
      <c r="H82" s="77">
        <v>0</v>
      </c>
      <c r="I82" s="77">
        <v>0</v>
      </c>
      <c r="J82" s="2">
        <v>1</v>
      </c>
      <c r="K82" s="78">
        <v>30</v>
      </c>
      <c r="L82" s="2">
        <v>42370</v>
      </c>
      <c r="M82" s="2">
        <v>42735</v>
      </c>
      <c r="N82" s="77">
        <v>0</v>
      </c>
      <c r="P82" s="77">
        <v>0</v>
      </c>
      <c r="Q82" s="78">
        <f>IF(J82-F82&gt;0,IF(R82="S",J82-F82,0),0)</f>
        <v>0</v>
      </c>
      <c r="R82" s="3" t="str">
        <f>IF(G82-H82-I82-P82&gt;0,"N",IF(J82=DATE(1900,1,1),"N","S"))</f>
        <v>N</v>
      </c>
      <c r="S82" s="77">
        <f>IF(G82-H82-I82-P82&gt;0,G82-H82-I82-P82,0)</f>
        <v>3.82</v>
      </c>
      <c r="T82" s="78">
        <f>IF(J82-D82&gt;0,IF(R82="S",J82-D82,0),0)</f>
        <v>0</v>
      </c>
      <c r="U82" s="77">
        <f>IF(R82="S",H82*Q82,0)</f>
        <v>0</v>
      </c>
      <c r="V82" s="77">
        <f>IF(R82="S",H82*T82,0)</f>
        <v>0</v>
      </c>
      <c r="W82" s="78">
        <f>IF(R82="S",J82-F82-K82,0)</f>
        <v>0</v>
      </c>
      <c r="X82" s="77">
        <f>IF(R82="S",H82*W82,0)</f>
        <v>0</v>
      </c>
      <c r="AH82" s="2"/>
      <c r="AQ82" s="2"/>
      <c r="AS82" s="2"/>
      <c r="AT82" s="2"/>
      <c r="BD82" s="1"/>
      <c r="BE82" s="2"/>
      <c r="BF82" s="1"/>
      <c r="BG82" s="2"/>
      <c r="BK82" s="2"/>
      <c r="BM82" s="2"/>
      <c r="BN82" s="2"/>
      <c r="BT82" s="2"/>
      <c r="BU82" s="2"/>
    </row>
    <row r="83" spans="1:73" ht="16.5" customHeight="1">
      <c r="A83" s="3">
        <v>2017</v>
      </c>
      <c r="B83" s="3">
        <v>4556</v>
      </c>
      <c r="C83" s="1" t="s">
        <v>198</v>
      </c>
      <c r="D83" s="2">
        <v>42818</v>
      </c>
      <c r="E83" s="1" t="s">
        <v>237</v>
      </c>
      <c r="F83" s="2">
        <v>42825</v>
      </c>
      <c r="G83" s="77">
        <v>124.66</v>
      </c>
      <c r="H83" s="77">
        <v>0</v>
      </c>
      <c r="I83" s="77">
        <v>0</v>
      </c>
      <c r="J83" s="2">
        <v>1</v>
      </c>
      <c r="K83" s="78">
        <v>30</v>
      </c>
      <c r="L83" s="2">
        <v>42370</v>
      </c>
      <c r="M83" s="2">
        <v>42735</v>
      </c>
      <c r="N83" s="77">
        <v>0</v>
      </c>
      <c r="P83" s="77">
        <v>0</v>
      </c>
      <c r="Q83" s="78">
        <f>IF(J83-F83&gt;0,IF(R83="S",J83-F83,0),0)</f>
        <v>0</v>
      </c>
      <c r="R83" s="3" t="str">
        <f>IF(G83-H83-I83-P83&gt;0,"N",IF(J83=DATE(1900,1,1),"N","S"))</f>
        <v>N</v>
      </c>
      <c r="S83" s="77">
        <f>IF(G83-H83-I83-P83&gt;0,G83-H83-I83-P83,0)</f>
        <v>124.66</v>
      </c>
      <c r="T83" s="78">
        <f>IF(J83-D83&gt;0,IF(R83="S",J83-D83,0),0)</f>
        <v>0</v>
      </c>
      <c r="U83" s="77">
        <f>IF(R83="S",H83*Q83,0)</f>
        <v>0</v>
      </c>
      <c r="V83" s="77">
        <f>IF(R83="S",H83*T83,0)</f>
        <v>0</v>
      </c>
      <c r="W83" s="78">
        <f>IF(R83="S",J83-F83-K83,0)</f>
        <v>0</v>
      </c>
      <c r="X83" s="77">
        <f>IF(R83="S",H83*W83,0)</f>
        <v>0</v>
      </c>
      <c r="AH83" s="2"/>
      <c r="AQ83" s="2"/>
      <c r="AS83" s="2"/>
      <c r="AT83" s="2"/>
      <c r="BD83" s="1"/>
      <c r="BE83" s="2"/>
      <c r="BF83" s="1"/>
      <c r="BG83" s="2"/>
      <c r="BK83" s="2"/>
      <c r="BM83" s="2"/>
      <c r="BN83" s="2"/>
      <c r="BT83" s="2"/>
      <c r="BU83" s="2"/>
    </row>
    <row r="84" spans="1:73" ht="16.5" customHeight="1">
      <c r="A84" s="3">
        <v>2017</v>
      </c>
      <c r="B84" s="3">
        <v>4575</v>
      </c>
      <c r="C84" s="1" t="s">
        <v>198</v>
      </c>
      <c r="D84" s="2">
        <v>42818</v>
      </c>
      <c r="E84" s="1" t="s">
        <v>238</v>
      </c>
      <c r="F84" s="2">
        <v>42825</v>
      </c>
      <c r="G84" s="77">
        <v>31.93</v>
      </c>
      <c r="H84" s="77">
        <v>0</v>
      </c>
      <c r="I84" s="77">
        <v>0</v>
      </c>
      <c r="J84" s="2">
        <v>1</v>
      </c>
      <c r="K84" s="78">
        <v>30</v>
      </c>
      <c r="L84" s="2">
        <v>42370</v>
      </c>
      <c r="M84" s="2">
        <v>42735</v>
      </c>
      <c r="N84" s="77">
        <v>0</v>
      </c>
      <c r="P84" s="77">
        <v>0</v>
      </c>
      <c r="Q84" s="78">
        <f>IF(J84-F84&gt;0,IF(R84="S",J84-F84,0),0)</f>
        <v>0</v>
      </c>
      <c r="R84" s="3" t="str">
        <f>IF(G84-H84-I84-P84&gt;0,"N",IF(J84=DATE(1900,1,1),"N","S"))</f>
        <v>N</v>
      </c>
      <c r="S84" s="77">
        <f>IF(G84-H84-I84-P84&gt;0,G84-H84-I84-P84,0)</f>
        <v>31.93</v>
      </c>
      <c r="T84" s="78">
        <f>IF(J84-D84&gt;0,IF(R84="S",J84-D84,0),0)</f>
        <v>0</v>
      </c>
      <c r="U84" s="77">
        <f>IF(R84="S",H84*Q84,0)</f>
        <v>0</v>
      </c>
      <c r="V84" s="77">
        <f>IF(R84="S",H84*T84,0)</f>
        <v>0</v>
      </c>
      <c r="W84" s="78">
        <f>IF(R84="S",J84-F84-K84,0)</f>
        <v>0</v>
      </c>
      <c r="X84" s="77">
        <f>IF(R84="S",H84*W84,0)</f>
        <v>0</v>
      </c>
      <c r="AH84" s="2"/>
      <c r="AQ84" s="2"/>
      <c r="AS84" s="2"/>
      <c r="AT84" s="2"/>
      <c r="BD84" s="1"/>
      <c r="BE84" s="2"/>
      <c r="BF84" s="1"/>
      <c r="BG84" s="2"/>
      <c r="BK84" s="2"/>
      <c r="BM84" s="2"/>
      <c r="BN84" s="2"/>
      <c r="BT84" s="2"/>
      <c r="BU84" s="2"/>
    </row>
    <row r="85" spans="1:73" ht="16.5" customHeight="1">
      <c r="A85" s="3">
        <v>2017</v>
      </c>
      <c r="B85" s="3">
        <v>4560</v>
      </c>
      <c r="C85" s="1" t="s">
        <v>198</v>
      </c>
      <c r="D85" s="2">
        <v>42817</v>
      </c>
      <c r="E85" s="1" t="s">
        <v>239</v>
      </c>
      <c r="F85" s="2">
        <v>42825</v>
      </c>
      <c r="G85" s="77">
        <v>2.67</v>
      </c>
      <c r="H85" s="77">
        <v>0</v>
      </c>
      <c r="I85" s="77">
        <v>0</v>
      </c>
      <c r="J85" s="2">
        <v>1</v>
      </c>
      <c r="K85" s="78">
        <v>30</v>
      </c>
      <c r="L85" s="2">
        <v>42370</v>
      </c>
      <c r="M85" s="2">
        <v>42735</v>
      </c>
      <c r="N85" s="77">
        <v>0</v>
      </c>
      <c r="P85" s="77">
        <v>0</v>
      </c>
      <c r="Q85" s="78">
        <f>IF(J85-F85&gt;0,IF(R85="S",J85-F85,0),0)</f>
        <v>0</v>
      </c>
      <c r="R85" s="3" t="str">
        <f>IF(G85-H85-I85-P85&gt;0,"N",IF(J85=DATE(1900,1,1),"N","S"))</f>
        <v>N</v>
      </c>
      <c r="S85" s="77">
        <f>IF(G85-H85-I85-P85&gt;0,G85-H85-I85-P85,0)</f>
        <v>2.67</v>
      </c>
      <c r="T85" s="78">
        <f>IF(J85-D85&gt;0,IF(R85="S",J85-D85,0),0)</f>
        <v>0</v>
      </c>
      <c r="U85" s="77">
        <f>IF(R85="S",H85*Q85,0)</f>
        <v>0</v>
      </c>
      <c r="V85" s="77">
        <f>IF(R85="S",H85*T85,0)</f>
        <v>0</v>
      </c>
      <c r="W85" s="78">
        <f>IF(R85="S",J85-F85-K85,0)</f>
        <v>0</v>
      </c>
      <c r="X85" s="77">
        <f>IF(R85="S",H85*W85,0)</f>
        <v>0</v>
      </c>
      <c r="AH85" s="2"/>
      <c r="AQ85" s="2"/>
      <c r="AS85" s="2"/>
      <c r="AT85" s="2"/>
      <c r="BD85" s="1"/>
      <c r="BE85" s="2"/>
      <c r="BF85" s="1"/>
      <c r="BG85" s="2"/>
      <c r="BK85" s="2"/>
      <c r="BM85" s="2"/>
      <c r="BN85" s="2"/>
      <c r="BT85" s="2"/>
      <c r="BU85" s="2"/>
    </row>
    <row r="86" spans="1:73" ht="16.5" customHeight="1">
      <c r="A86" s="3">
        <v>2017</v>
      </c>
      <c r="B86" s="3">
        <v>4576</v>
      </c>
      <c r="C86" s="1" t="s">
        <v>198</v>
      </c>
      <c r="D86" s="2">
        <v>42818</v>
      </c>
      <c r="E86" s="1" t="s">
        <v>240</v>
      </c>
      <c r="F86" s="2">
        <v>42825</v>
      </c>
      <c r="G86" s="77">
        <v>521.64</v>
      </c>
      <c r="H86" s="77">
        <v>0</v>
      </c>
      <c r="I86" s="77">
        <v>0</v>
      </c>
      <c r="J86" s="2">
        <v>1</v>
      </c>
      <c r="K86" s="78">
        <v>30</v>
      </c>
      <c r="L86" s="2">
        <v>42370</v>
      </c>
      <c r="M86" s="2">
        <v>42735</v>
      </c>
      <c r="N86" s="77">
        <v>0</v>
      </c>
      <c r="P86" s="77">
        <v>0</v>
      </c>
      <c r="Q86" s="78">
        <f>IF(J86-F86&gt;0,IF(R86="S",J86-F86,0),0)</f>
        <v>0</v>
      </c>
      <c r="R86" s="3" t="str">
        <f>IF(G86-H86-I86-P86&gt;0,"N",IF(J86=DATE(1900,1,1),"N","S"))</f>
        <v>N</v>
      </c>
      <c r="S86" s="77">
        <f>IF(G86-H86-I86-P86&gt;0,G86-H86-I86-P86,0)</f>
        <v>521.64</v>
      </c>
      <c r="T86" s="78">
        <f>IF(J86-D86&gt;0,IF(R86="S",J86-D86,0),0)</f>
        <v>0</v>
      </c>
      <c r="U86" s="77">
        <f>IF(R86="S",H86*Q86,0)</f>
        <v>0</v>
      </c>
      <c r="V86" s="77">
        <f>IF(R86="S",H86*T86,0)</f>
        <v>0</v>
      </c>
      <c r="W86" s="78">
        <f>IF(R86="S",J86-F86-K86,0)</f>
        <v>0</v>
      </c>
      <c r="X86" s="77">
        <f>IF(R86="S",H86*W86,0)</f>
        <v>0</v>
      </c>
      <c r="AH86" s="2"/>
      <c r="AQ86" s="2"/>
      <c r="AS86" s="2"/>
      <c r="AT86" s="2"/>
      <c r="BD86" s="1"/>
      <c r="BE86" s="2"/>
      <c r="BF86" s="1"/>
      <c r="BG86" s="2"/>
      <c r="BK86" s="2"/>
      <c r="BM86" s="2"/>
      <c r="BN86" s="2"/>
      <c r="BT86" s="2"/>
      <c r="BU86" s="2"/>
    </row>
    <row r="87" spans="1:73" ht="16.5" customHeight="1">
      <c r="A87" s="3">
        <v>2017</v>
      </c>
      <c r="B87" s="3">
        <v>4564</v>
      </c>
      <c r="C87" s="1" t="s">
        <v>198</v>
      </c>
      <c r="D87" s="2">
        <v>42818</v>
      </c>
      <c r="E87" s="1" t="s">
        <v>241</v>
      </c>
      <c r="F87" s="2">
        <v>42825</v>
      </c>
      <c r="G87" s="77">
        <v>303.43</v>
      </c>
      <c r="H87" s="77">
        <v>0</v>
      </c>
      <c r="I87" s="77">
        <v>0</v>
      </c>
      <c r="J87" s="2">
        <v>1</v>
      </c>
      <c r="K87" s="78">
        <v>30</v>
      </c>
      <c r="L87" s="2">
        <v>42370</v>
      </c>
      <c r="M87" s="2">
        <v>42735</v>
      </c>
      <c r="N87" s="77">
        <v>0</v>
      </c>
      <c r="P87" s="77">
        <v>0</v>
      </c>
      <c r="Q87" s="78">
        <f>IF(J87-F87&gt;0,IF(R87="S",J87-F87,0),0)</f>
        <v>0</v>
      </c>
      <c r="R87" s="3" t="str">
        <f>IF(G87-H87-I87-P87&gt;0,"N",IF(J87=DATE(1900,1,1),"N","S"))</f>
        <v>N</v>
      </c>
      <c r="S87" s="77">
        <f>IF(G87-H87-I87-P87&gt;0,G87-H87-I87-P87,0)</f>
        <v>303.43</v>
      </c>
      <c r="T87" s="78">
        <f>IF(J87-D87&gt;0,IF(R87="S",J87-D87,0),0)</f>
        <v>0</v>
      </c>
      <c r="U87" s="77">
        <f>IF(R87="S",H87*Q87,0)</f>
        <v>0</v>
      </c>
      <c r="V87" s="77">
        <f>IF(R87="S",H87*T87,0)</f>
        <v>0</v>
      </c>
      <c r="W87" s="78">
        <f>IF(R87="S",J87-F87-K87,0)</f>
        <v>0</v>
      </c>
      <c r="X87" s="77">
        <f>IF(R87="S",H87*W87,0)</f>
        <v>0</v>
      </c>
      <c r="AH87" s="2"/>
      <c r="AQ87" s="2"/>
      <c r="AS87" s="2"/>
      <c r="AT87" s="2"/>
      <c r="BD87" s="1"/>
      <c r="BE87" s="2"/>
      <c r="BF87" s="1"/>
      <c r="BG87" s="2"/>
      <c r="BK87" s="2"/>
      <c r="BM87" s="2"/>
      <c r="BN87" s="2"/>
      <c r="BT87" s="2"/>
      <c r="BU87" s="2"/>
    </row>
    <row r="88" spans="1:73" ht="16.5" customHeight="1">
      <c r="A88" s="3">
        <v>2017</v>
      </c>
      <c r="B88" s="3">
        <v>4559</v>
      </c>
      <c r="C88" s="1" t="s">
        <v>198</v>
      </c>
      <c r="D88" s="2">
        <v>42818</v>
      </c>
      <c r="E88" s="1" t="s">
        <v>242</v>
      </c>
      <c r="F88" s="2">
        <v>42825</v>
      </c>
      <c r="G88" s="77">
        <v>7.19</v>
      </c>
      <c r="H88" s="77">
        <v>0</v>
      </c>
      <c r="I88" s="77">
        <v>0</v>
      </c>
      <c r="J88" s="2">
        <v>1</v>
      </c>
      <c r="K88" s="78">
        <v>30</v>
      </c>
      <c r="L88" s="2">
        <v>42370</v>
      </c>
      <c r="M88" s="2">
        <v>42735</v>
      </c>
      <c r="N88" s="77">
        <v>0</v>
      </c>
      <c r="P88" s="77">
        <v>0</v>
      </c>
      <c r="Q88" s="78">
        <f>IF(J88-F88&gt;0,IF(R88="S",J88-F88,0),0)</f>
        <v>0</v>
      </c>
      <c r="R88" s="3" t="str">
        <f>IF(G88-H88-I88-P88&gt;0,"N",IF(J88=DATE(1900,1,1),"N","S"))</f>
        <v>N</v>
      </c>
      <c r="S88" s="77">
        <f>IF(G88-H88-I88-P88&gt;0,G88-H88-I88-P88,0)</f>
        <v>7.19</v>
      </c>
      <c r="T88" s="78">
        <f>IF(J88-D88&gt;0,IF(R88="S",J88-D88,0),0)</f>
        <v>0</v>
      </c>
      <c r="U88" s="77">
        <f>IF(R88="S",H88*Q88,0)</f>
        <v>0</v>
      </c>
      <c r="V88" s="77">
        <f>IF(R88="S",H88*T88,0)</f>
        <v>0</v>
      </c>
      <c r="W88" s="78">
        <f>IF(R88="S",J88-F88-K88,0)</f>
        <v>0</v>
      </c>
      <c r="X88" s="77">
        <f>IF(R88="S",H88*W88,0)</f>
        <v>0</v>
      </c>
      <c r="AH88" s="2"/>
      <c r="AQ88" s="2"/>
      <c r="AS88" s="2"/>
      <c r="AT88" s="2"/>
      <c r="BD88" s="1"/>
      <c r="BE88" s="2"/>
      <c r="BF88" s="1"/>
      <c r="BG88" s="2"/>
      <c r="BK88" s="2"/>
      <c r="BM88" s="2"/>
      <c r="BN88" s="2"/>
      <c r="BT88" s="2"/>
      <c r="BU88" s="2"/>
    </row>
    <row r="89" spans="1:73" ht="16.5" customHeight="1">
      <c r="A89" s="3">
        <v>2017</v>
      </c>
      <c r="B89" s="3">
        <v>4580</v>
      </c>
      <c r="C89" s="1" t="s">
        <v>198</v>
      </c>
      <c r="D89" s="2">
        <v>42818</v>
      </c>
      <c r="E89" s="1" t="s">
        <v>243</v>
      </c>
      <c r="F89" s="2">
        <v>42825</v>
      </c>
      <c r="G89" s="77">
        <v>562.63</v>
      </c>
      <c r="H89" s="77">
        <v>0</v>
      </c>
      <c r="I89" s="77">
        <v>0</v>
      </c>
      <c r="J89" s="2">
        <v>1</v>
      </c>
      <c r="K89" s="78">
        <v>30</v>
      </c>
      <c r="L89" s="2">
        <v>42370</v>
      </c>
      <c r="M89" s="2">
        <v>42735</v>
      </c>
      <c r="N89" s="77">
        <v>0</v>
      </c>
      <c r="P89" s="77">
        <v>0</v>
      </c>
      <c r="Q89" s="78">
        <f>IF(J89-F89&gt;0,IF(R89="S",J89-F89,0),0)</f>
        <v>0</v>
      </c>
      <c r="R89" s="3" t="str">
        <f>IF(G89-H89-I89-P89&gt;0,"N",IF(J89=DATE(1900,1,1),"N","S"))</f>
        <v>N</v>
      </c>
      <c r="S89" s="77">
        <f>IF(G89-H89-I89-P89&gt;0,G89-H89-I89-P89,0)</f>
        <v>562.63</v>
      </c>
      <c r="T89" s="78">
        <f>IF(J89-D89&gt;0,IF(R89="S",J89-D89,0),0)</f>
        <v>0</v>
      </c>
      <c r="U89" s="77">
        <f>IF(R89="S",H89*Q89,0)</f>
        <v>0</v>
      </c>
      <c r="V89" s="77">
        <f>IF(R89="S",H89*T89,0)</f>
        <v>0</v>
      </c>
      <c r="W89" s="78">
        <f>IF(R89="S",J89-F89-K89,0)</f>
        <v>0</v>
      </c>
      <c r="X89" s="77">
        <f>IF(R89="S",H89*W89,0)</f>
        <v>0</v>
      </c>
      <c r="AH89" s="2"/>
      <c r="AQ89" s="2"/>
      <c r="AS89" s="2"/>
      <c r="AT89" s="2"/>
      <c r="BD89" s="1"/>
      <c r="BE89" s="2"/>
      <c r="BF89" s="1"/>
      <c r="BG89" s="2"/>
      <c r="BK89" s="2"/>
      <c r="BM89" s="2"/>
      <c r="BN89" s="2"/>
      <c r="BT89" s="2"/>
      <c r="BU89" s="2"/>
    </row>
    <row r="90" spans="1:73" ht="16.5" customHeight="1">
      <c r="A90" s="3">
        <v>2017</v>
      </c>
      <c r="B90" s="3">
        <v>6558</v>
      </c>
      <c r="C90" s="1" t="s">
        <v>198</v>
      </c>
      <c r="D90" s="2">
        <v>42818</v>
      </c>
      <c r="E90" s="1" t="s">
        <v>244</v>
      </c>
      <c r="F90" s="2">
        <v>42825</v>
      </c>
      <c r="G90" s="77">
        <v>109.08</v>
      </c>
      <c r="H90" s="77">
        <v>0</v>
      </c>
      <c r="I90" s="77">
        <v>0</v>
      </c>
      <c r="J90" s="2">
        <v>1</v>
      </c>
      <c r="K90" s="78">
        <v>30</v>
      </c>
      <c r="L90" s="2">
        <v>42370</v>
      </c>
      <c r="M90" s="2">
        <v>42735</v>
      </c>
      <c r="N90" s="77">
        <v>0</v>
      </c>
      <c r="P90" s="77">
        <v>0</v>
      </c>
      <c r="Q90" s="78">
        <f>IF(J90-F90&gt;0,IF(R90="S",J90-F90,0),0)</f>
        <v>0</v>
      </c>
      <c r="R90" s="3" t="str">
        <f>IF(G90-H90-I90-P90&gt;0,"N",IF(J90=DATE(1900,1,1),"N","S"))</f>
        <v>N</v>
      </c>
      <c r="S90" s="77">
        <f>IF(G90-H90-I90-P90&gt;0,G90-H90-I90-P90,0)</f>
        <v>109.08</v>
      </c>
      <c r="T90" s="78">
        <f>IF(J90-D90&gt;0,IF(R90="S",J90-D90,0),0)</f>
        <v>0</v>
      </c>
      <c r="U90" s="77">
        <f>IF(R90="S",H90*Q90,0)</f>
        <v>0</v>
      </c>
      <c r="V90" s="77">
        <f>IF(R90="S",H90*T90,0)</f>
        <v>0</v>
      </c>
      <c r="W90" s="78">
        <f>IF(R90="S",J90-F90-K90,0)</f>
        <v>0</v>
      </c>
      <c r="X90" s="77">
        <f>IF(R90="S",H90*W90,0)</f>
        <v>0</v>
      </c>
      <c r="AH90" s="2"/>
      <c r="AQ90" s="2"/>
      <c r="AS90" s="2"/>
      <c r="AT90" s="2"/>
      <c r="BD90" s="1"/>
      <c r="BE90" s="2"/>
      <c r="BF90" s="1"/>
      <c r="BG90" s="2"/>
      <c r="BK90" s="2"/>
      <c r="BM90" s="2"/>
      <c r="BN90" s="2"/>
      <c r="BT90" s="2"/>
      <c r="BU90" s="2"/>
    </row>
    <row r="91" spans="1:73" ht="16.5" customHeight="1">
      <c r="A91" s="3">
        <v>2017</v>
      </c>
      <c r="B91" s="3">
        <v>4557</v>
      </c>
      <c r="C91" s="1" t="s">
        <v>198</v>
      </c>
      <c r="D91" s="2">
        <v>42818</v>
      </c>
      <c r="E91" s="1" t="s">
        <v>245</v>
      </c>
      <c r="F91" s="2">
        <v>42825</v>
      </c>
      <c r="G91" s="77">
        <v>13.18</v>
      </c>
      <c r="H91" s="77">
        <v>0</v>
      </c>
      <c r="I91" s="77">
        <v>0</v>
      </c>
      <c r="J91" s="2">
        <v>1</v>
      </c>
      <c r="K91" s="78">
        <v>30</v>
      </c>
      <c r="L91" s="2">
        <v>42370</v>
      </c>
      <c r="M91" s="2">
        <v>42735</v>
      </c>
      <c r="N91" s="77">
        <v>0</v>
      </c>
      <c r="P91" s="77">
        <v>0</v>
      </c>
      <c r="Q91" s="78">
        <f>IF(J91-F91&gt;0,IF(R91="S",J91-F91,0),0)</f>
        <v>0</v>
      </c>
      <c r="R91" s="3" t="str">
        <f>IF(G91-H91-I91-P91&gt;0,"N",IF(J91=DATE(1900,1,1),"N","S"))</f>
        <v>N</v>
      </c>
      <c r="S91" s="77">
        <f>IF(G91-H91-I91-P91&gt;0,G91-H91-I91-P91,0)</f>
        <v>13.18</v>
      </c>
      <c r="T91" s="78">
        <f>IF(J91-D91&gt;0,IF(R91="S",J91-D91,0),0)</f>
        <v>0</v>
      </c>
      <c r="U91" s="77">
        <f>IF(R91="S",H91*Q91,0)</f>
        <v>0</v>
      </c>
      <c r="V91" s="77">
        <f>IF(R91="S",H91*T91,0)</f>
        <v>0</v>
      </c>
      <c r="W91" s="78">
        <f>IF(R91="S",J91-F91-K91,0)</f>
        <v>0</v>
      </c>
      <c r="X91" s="77">
        <f>IF(R91="S",H91*W91,0)</f>
        <v>0</v>
      </c>
      <c r="AH91" s="2"/>
      <c r="AQ91" s="2"/>
      <c r="AS91" s="2"/>
      <c r="AT91" s="2"/>
      <c r="BD91" s="1"/>
      <c r="BE91" s="2"/>
      <c r="BF91" s="1"/>
      <c r="BG91" s="2"/>
      <c r="BK91" s="2"/>
      <c r="BM91" s="2"/>
      <c r="BN91" s="2"/>
      <c r="BT91" s="2"/>
      <c r="BU91" s="2"/>
    </row>
    <row r="92" spans="1:73" ht="16.5" customHeight="1">
      <c r="A92" s="3">
        <v>2017</v>
      </c>
      <c r="B92" s="3">
        <v>4567</v>
      </c>
      <c r="C92" s="1" t="s">
        <v>198</v>
      </c>
      <c r="D92" s="2">
        <v>42818</v>
      </c>
      <c r="E92" s="1" t="s">
        <v>246</v>
      </c>
      <c r="F92" s="2">
        <v>42825</v>
      </c>
      <c r="G92" s="77">
        <v>245.05</v>
      </c>
      <c r="H92" s="77">
        <v>0</v>
      </c>
      <c r="I92" s="77">
        <v>0</v>
      </c>
      <c r="J92" s="2">
        <v>1</v>
      </c>
      <c r="K92" s="78">
        <v>30</v>
      </c>
      <c r="L92" s="2">
        <v>42370</v>
      </c>
      <c r="M92" s="2">
        <v>42735</v>
      </c>
      <c r="N92" s="77">
        <v>0</v>
      </c>
      <c r="P92" s="77">
        <v>0</v>
      </c>
      <c r="Q92" s="78">
        <f>IF(J92-F92&gt;0,IF(R92="S",J92-F92,0),0)</f>
        <v>0</v>
      </c>
      <c r="R92" s="3" t="str">
        <f>IF(G92-H92-I92-P92&gt;0,"N",IF(J92=DATE(1900,1,1),"N","S"))</f>
        <v>N</v>
      </c>
      <c r="S92" s="77">
        <f>IF(G92-H92-I92-P92&gt;0,G92-H92-I92-P92,0)</f>
        <v>245.05</v>
      </c>
      <c r="T92" s="78">
        <f>IF(J92-D92&gt;0,IF(R92="S",J92-D92,0),0)</f>
        <v>0</v>
      </c>
      <c r="U92" s="77">
        <f>IF(R92="S",H92*Q92,0)</f>
        <v>0</v>
      </c>
      <c r="V92" s="77">
        <f>IF(R92="S",H92*T92,0)</f>
        <v>0</v>
      </c>
      <c r="W92" s="78">
        <f>IF(R92="S",J92-F92-K92,0)</f>
        <v>0</v>
      </c>
      <c r="X92" s="77">
        <f>IF(R92="S",H92*W92,0)</f>
        <v>0</v>
      </c>
      <c r="AH92" s="2"/>
      <c r="AQ92" s="2"/>
      <c r="AS92" s="2"/>
      <c r="AT92" s="2"/>
      <c r="BD92" s="1"/>
      <c r="BE92" s="2"/>
      <c r="BF92" s="1"/>
      <c r="BG92" s="2"/>
      <c r="BK92" s="2"/>
      <c r="BM92" s="2"/>
      <c r="BN92" s="2"/>
      <c r="BT92" s="2"/>
      <c r="BU92" s="2"/>
    </row>
    <row r="93" spans="1:73" ht="16.5" customHeight="1">
      <c r="A93" s="3">
        <v>2017</v>
      </c>
      <c r="B93" s="3">
        <v>17841</v>
      </c>
      <c r="C93" s="1" t="s">
        <v>249</v>
      </c>
      <c r="D93" s="2">
        <v>42706</v>
      </c>
      <c r="E93" s="1" t="s">
        <v>189</v>
      </c>
      <c r="F93" s="2">
        <v>42709</v>
      </c>
      <c r="G93" s="77">
        <v>455.2</v>
      </c>
      <c r="H93" s="77">
        <v>0</v>
      </c>
      <c r="I93" s="77">
        <v>0</v>
      </c>
      <c r="J93" s="2">
        <v>1</v>
      </c>
      <c r="K93" s="78">
        <v>30</v>
      </c>
      <c r="L93" s="2">
        <v>42370</v>
      </c>
      <c r="M93" s="2">
        <v>42735</v>
      </c>
      <c r="N93" s="77">
        <v>0</v>
      </c>
      <c r="P93" s="77">
        <v>0</v>
      </c>
      <c r="Q93" s="78">
        <f>IF(J93-F93&gt;0,IF(R93="S",J93-F93,0),0)</f>
        <v>0</v>
      </c>
      <c r="R93" s="3" t="str">
        <f>IF(G93-H93-I93-P93&gt;0,"N",IF(J93=DATE(1900,1,1),"N","S"))</f>
        <v>N</v>
      </c>
      <c r="S93" s="77">
        <f>IF(G93-H93-I93-P93&gt;0,G93-H93-I93-P93,0)</f>
        <v>455.2</v>
      </c>
      <c r="T93" s="78">
        <f>IF(J93-D93&gt;0,IF(R93="S",J93-D93,0),0)</f>
        <v>0</v>
      </c>
      <c r="U93" s="77">
        <f>IF(R93="S",H93*Q93,0)</f>
        <v>0</v>
      </c>
      <c r="V93" s="77">
        <f>IF(R93="S",H93*T93,0)</f>
        <v>0</v>
      </c>
      <c r="W93" s="78">
        <f>IF(R93="S",J93-F93-K93,0)</f>
        <v>0</v>
      </c>
      <c r="X93" s="77">
        <f>IF(R93="S",H93*W93,0)</f>
        <v>0</v>
      </c>
      <c r="AH93" s="2"/>
      <c r="AQ93" s="2"/>
      <c r="AS93" s="2"/>
      <c r="AT93" s="2"/>
      <c r="BD93" s="1"/>
      <c r="BE93" s="2"/>
      <c r="BG93" s="2"/>
      <c r="BK93" s="2"/>
      <c r="BM93" s="2"/>
      <c r="BN93" s="2"/>
      <c r="BT93" s="2"/>
      <c r="BU93" s="2"/>
    </row>
    <row r="94" spans="1:73" ht="16.5" customHeight="1">
      <c r="A94" s="3">
        <v>2017</v>
      </c>
      <c r="B94" s="3">
        <v>2237</v>
      </c>
      <c r="C94" s="1" t="s">
        <v>255</v>
      </c>
      <c r="D94" s="2">
        <v>42766</v>
      </c>
      <c r="E94" s="1" t="s">
        <v>256</v>
      </c>
      <c r="F94" s="2">
        <v>42783</v>
      </c>
      <c r="G94" s="77">
        <v>830.5</v>
      </c>
      <c r="H94" s="77">
        <v>0</v>
      </c>
      <c r="I94" s="77">
        <v>0</v>
      </c>
      <c r="J94" s="2">
        <v>1</v>
      </c>
      <c r="K94" s="78">
        <v>30</v>
      </c>
      <c r="L94" s="2">
        <v>42370</v>
      </c>
      <c r="M94" s="2">
        <v>42735</v>
      </c>
      <c r="N94" s="77">
        <v>0</v>
      </c>
      <c r="P94" s="77">
        <v>0</v>
      </c>
      <c r="Q94" s="78">
        <f>IF(J94-F94&gt;0,IF(R94="S",J94-F94,0),0)</f>
        <v>0</v>
      </c>
      <c r="R94" s="3" t="str">
        <f>IF(G94-H94-I94-P94&gt;0,"N",IF(J94=DATE(1900,1,1),"N","S"))</f>
        <v>N</v>
      </c>
      <c r="S94" s="77">
        <f>IF(G94-H94-I94-P94&gt;0,G94-H94-I94-P94,0)</f>
        <v>830.5</v>
      </c>
      <c r="T94" s="78">
        <f>IF(J94-D94&gt;0,IF(R94="S",J94-D94,0),0)</f>
        <v>0</v>
      </c>
      <c r="U94" s="77">
        <f>IF(R94="S",H94*Q94,0)</f>
        <v>0</v>
      </c>
      <c r="V94" s="77">
        <f>IF(R94="S",H94*T94,0)</f>
        <v>0</v>
      </c>
      <c r="W94" s="78">
        <f>IF(R94="S",J94-F94-K94,0)</f>
        <v>0</v>
      </c>
      <c r="X94" s="77">
        <f>IF(R94="S",H94*W94,0)</f>
        <v>0</v>
      </c>
      <c r="AH94" s="2"/>
      <c r="AQ94" s="2"/>
      <c r="AS94" s="2"/>
      <c r="AT94" s="2"/>
      <c r="BD94" s="1"/>
      <c r="BE94" s="2"/>
      <c r="BF94" s="1"/>
      <c r="BG94" s="2"/>
      <c r="BK94" s="2"/>
      <c r="BM94" s="2"/>
      <c r="BN94" s="2"/>
      <c r="BT94" s="2"/>
      <c r="BU94" s="2"/>
    </row>
    <row r="95" spans="1:73" ht="16.5" customHeight="1">
      <c r="A95" s="3">
        <v>2017</v>
      </c>
      <c r="B95" s="3">
        <v>3221</v>
      </c>
      <c r="C95" s="1" t="s">
        <v>255</v>
      </c>
      <c r="D95" s="2">
        <v>42794</v>
      </c>
      <c r="E95" s="1" t="s">
        <v>257</v>
      </c>
      <c r="F95" s="2">
        <v>42801</v>
      </c>
      <c r="G95" s="77">
        <v>1711.6</v>
      </c>
      <c r="H95" s="77">
        <v>0</v>
      </c>
      <c r="I95" s="77">
        <v>0</v>
      </c>
      <c r="J95" s="2">
        <v>1</v>
      </c>
      <c r="K95" s="78">
        <v>30</v>
      </c>
      <c r="L95" s="2">
        <v>42370</v>
      </c>
      <c r="M95" s="2">
        <v>42735</v>
      </c>
      <c r="N95" s="77">
        <v>0</v>
      </c>
      <c r="P95" s="77">
        <v>0</v>
      </c>
      <c r="Q95" s="78">
        <f>IF(J95-F95&gt;0,IF(R95="S",J95-F95,0),0)</f>
        <v>0</v>
      </c>
      <c r="R95" s="3" t="str">
        <f>IF(G95-H95-I95-P95&gt;0,"N",IF(J95=DATE(1900,1,1),"N","S"))</f>
        <v>N</v>
      </c>
      <c r="S95" s="77">
        <f>IF(G95-H95-I95-P95&gt;0,G95-H95-I95-P95,0)</f>
        <v>1711.6</v>
      </c>
      <c r="T95" s="78">
        <f>IF(J95-D95&gt;0,IF(R95="S",J95-D95,0),0)</f>
        <v>0</v>
      </c>
      <c r="U95" s="77">
        <f>IF(R95="S",H95*Q95,0)</f>
        <v>0</v>
      </c>
      <c r="V95" s="77">
        <f>IF(R95="S",H95*T95,0)</f>
        <v>0</v>
      </c>
      <c r="W95" s="78">
        <f>IF(R95="S",J95-F95-K95,0)</f>
        <v>0</v>
      </c>
      <c r="X95" s="77">
        <f>IF(R95="S",H95*W95,0)</f>
        <v>0</v>
      </c>
      <c r="AH95" s="2"/>
      <c r="AQ95" s="2"/>
      <c r="AS95" s="2"/>
      <c r="AT95" s="2"/>
      <c r="BD95" s="1"/>
      <c r="BE95" s="2"/>
      <c r="BF95" s="1"/>
      <c r="BG95" s="2"/>
      <c r="BK95" s="2"/>
      <c r="BM95" s="2"/>
      <c r="BN95" s="2"/>
      <c r="BT95" s="2"/>
      <c r="BU95" s="2"/>
    </row>
    <row r="96" spans="1:73" ht="16.5" customHeight="1">
      <c r="A96" s="3">
        <v>2017</v>
      </c>
      <c r="B96" s="3">
        <v>3944</v>
      </c>
      <c r="C96" s="1" t="s">
        <v>258</v>
      </c>
      <c r="D96" s="2">
        <v>42802</v>
      </c>
      <c r="E96" s="1" t="s">
        <v>259</v>
      </c>
      <c r="F96" s="2">
        <v>42815</v>
      </c>
      <c r="G96" s="77">
        <v>23.31</v>
      </c>
      <c r="H96" s="77">
        <v>0</v>
      </c>
      <c r="I96" s="77">
        <v>0</v>
      </c>
      <c r="J96" s="2">
        <v>1</v>
      </c>
      <c r="K96" s="78">
        <v>30</v>
      </c>
      <c r="L96" s="2">
        <v>42370</v>
      </c>
      <c r="M96" s="2">
        <v>42735</v>
      </c>
      <c r="N96" s="77">
        <v>0</v>
      </c>
      <c r="P96" s="77">
        <v>0</v>
      </c>
      <c r="Q96" s="78">
        <f>IF(J96-F96&gt;0,IF(R96="S",J96-F96,0),0)</f>
        <v>0</v>
      </c>
      <c r="R96" s="3" t="str">
        <f>IF(G96-H96-I96-P96&gt;0,"N",IF(J96=DATE(1900,1,1),"N","S"))</f>
        <v>N</v>
      </c>
      <c r="S96" s="77">
        <f>IF(G96-H96-I96-P96&gt;0,G96-H96-I96-P96,0)</f>
        <v>23.31</v>
      </c>
      <c r="T96" s="78">
        <f>IF(J96-D96&gt;0,IF(R96="S",J96-D96,0),0)</f>
        <v>0</v>
      </c>
      <c r="U96" s="77">
        <f>IF(R96="S",H96*Q96,0)</f>
        <v>0</v>
      </c>
      <c r="V96" s="77">
        <f>IF(R96="S",H96*T96,0)</f>
        <v>0</v>
      </c>
      <c r="W96" s="78">
        <f>IF(R96="S",J96-F96-K96,0)</f>
        <v>0</v>
      </c>
      <c r="X96" s="77">
        <f>IF(R96="S",H96*W96,0)</f>
        <v>0</v>
      </c>
      <c r="AH96" s="2"/>
      <c r="AQ96" s="2"/>
      <c r="AS96" s="2"/>
      <c r="AT96" s="2"/>
      <c r="BD96" s="1"/>
      <c r="BE96" s="2"/>
      <c r="BF96" s="1"/>
      <c r="BG96" s="2"/>
      <c r="BK96" s="2"/>
      <c r="BM96" s="2"/>
      <c r="BN96" s="2"/>
      <c r="BT96" s="2"/>
      <c r="BU96" s="2"/>
    </row>
    <row r="97" spans="1:73" ht="16.5" customHeight="1">
      <c r="A97" s="3">
        <v>2017</v>
      </c>
      <c r="B97" s="3">
        <v>5233</v>
      </c>
      <c r="C97" s="1" t="s">
        <v>264</v>
      </c>
      <c r="D97" s="2">
        <v>42837</v>
      </c>
      <c r="E97" s="1" t="s">
        <v>265</v>
      </c>
      <c r="F97" s="2">
        <v>42837</v>
      </c>
      <c r="G97" s="77">
        <v>515.84</v>
      </c>
      <c r="H97" s="77">
        <v>0</v>
      </c>
      <c r="I97" s="77">
        <v>0</v>
      </c>
      <c r="J97" s="2">
        <v>1</v>
      </c>
      <c r="K97" s="78">
        <v>30</v>
      </c>
      <c r="L97" s="2">
        <v>42370</v>
      </c>
      <c r="M97" s="2">
        <v>42735</v>
      </c>
      <c r="N97" s="77">
        <v>0</v>
      </c>
      <c r="P97" s="77">
        <v>0</v>
      </c>
      <c r="Q97" s="78">
        <f>IF(J97-F97&gt;0,IF(R97="S",J97-F97,0),0)</f>
        <v>0</v>
      </c>
      <c r="R97" s="3" t="str">
        <f>IF(G97-H97-I97-P97&gt;0,"N",IF(J97=DATE(1900,1,1),"N","S"))</f>
        <v>N</v>
      </c>
      <c r="S97" s="77">
        <f>IF(G97-H97-I97-P97&gt;0,G97-H97-I97-P97,0)</f>
        <v>515.84</v>
      </c>
      <c r="T97" s="78">
        <f>IF(J97-D97&gt;0,IF(R97="S",J97-D97,0),0)</f>
        <v>0</v>
      </c>
      <c r="U97" s="77">
        <f>IF(R97="S",H97*Q97,0)</f>
        <v>0</v>
      </c>
      <c r="V97" s="77">
        <f>IF(R97="S",H97*T97,0)</f>
        <v>0</v>
      </c>
      <c r="W97" s="78">
        <f>IF(R97="S",J97-F97-K97,0)</f>
        <v>0</v>
      </c>
      <c r="X97" s="77">
        <f>IF(R97="S",H97*W97,0)</f>
        <v>0</v>
      </c>
      <c r="AH97" s="2"/>
      <c r="AQ97" s="2"/>
      <c r="AS97" s="2"/>
      <c r="AT97" s="2"/>
      <c r="BD97" s="1"/>
      <c r="BE97" s="2"/>
      <c r="BF97" s="1"/>
      <c r="BG97" s="2"/>
      <c r="BK97" s="2"/>
      <c r="BM97" s="2"/>
      <c r="BN97" s="2"/>
      <c r="BT97" s="2"/>
      <c r="BU97" s="2"/>
    </row>
    <row r="98" spans="1:73" ht="16.5" customHeight="1">
      <c r="A98" s="3">
        <v>2017</v>
      </c>
      <c r="B98" s="3">
        <v>5235</v>
      </c>
      <c r="C98" s="1" t="s">
        <v>264</v>
      </c>
      <c r="D98" s="2">
        <v>42825</v>
      </c>
      <c r="E98" s="1" t="s">
        <v>266</v>
      </c>
      <c r="F98" s="2">
        <v>42837</v>
      </c>
      <c r="G98" s="77">
        <v>99.49</v>
      </c>
      <c r="H98" s="77">
        <v>0</v>
      </c>
      <c r="I98" s="77">
        <v>0</v>
      </c>
      <c r="J98" s="2">
        <v>1</v>
      </c>
      <c r="K98" s="78">
        <v>30</v>
      </c>
      <c r="L98" s="2">
        <v>42370</v>
      </c>
      <c r="M98" s="2">
        <v>42735</v>
      </c>
      <c r="N98" s="77">
        <v>0</v>
      </c>
      <c r="P98" s="77">
        <v>0</v>
      </c>
      <c r="Q98" s="78">
        <f>IF(J98-F98&gt;0,IF(R98="S",J98-F98,0),0)</f>
        <v>0</v>
      </c>
      <c r="R98" s="3" t="str">
        <f>IF(G98-H98-I98-P98&gt;0,"N",IF(J98=DATE(1900,1,1),"N","S"))</f>
        <v>N</v>
      </c>
      <c r="S98" s="77">
        <f>IF(G98-H98-I98-P98&gt;0,G98-H98-I98-P98,0)</f>
        <v>99.49</v>
      </c>
      <c r="T98" s="78">
        <f>IF(J98-D98&gt;0,IF(R98="S",J98-D98,0),0)</f>
        <v>0</v>
      </c>
      <c r="U98" s="77">
        <f>IF(R98="S",H98*Q98,0)</f>
        <v>0</v>
      </c>
      <c r="V98" s="77">
        <f>IF(R98="S",H98*T98,0)</f>
        <v>0</v>
      </c>
      <c r="W98" s="78">
        <f>IF(R98="S",J98-F98-K98,0)</f>
        <v>0</v>
      </c>
      <c r="X98" s="77">
        <f>IF(R98="S",H98*W98,0)</f>
        <v>0</v>
      </c>
      <c r="AH98" s="2"/>
      <c r="AQ98" s="2"/>
      <c r="AS98" s="2"/>
      <c r="AT98" s="2"/>
      <c r="BD98" s="1"/>
      <c r="BE98" s="2"/>
      <c r="BF98" s="1"/>
      <c r="BG98" s="2"/>
      <c r="BK98" s="2"/>
      <c r="BM98" s="2"/>
      <c r="BN98" s="2"/>
      <c r="BT98" s="2"/>
      <c r="BU98" s="2"/>
    </row>
    <row r="99" spans="1:73" ht="16.5" customHeight="1">
      <c r="A99" s="3">
        <v>2017</v>
      </c>
      <c r="B99" s="3">
        <v>3679</v>
      </c>
      <c r="C99" s="1" t="s">
        <v>264</v>
      </c>
      <c r="D99" s="2">
        <v>42784</v>
      </c>
      <c r="E99" s="1" t="s">
        <v>269</v>
      </c>
      <c r="F99" s="2">
        <v>42808</v>
      </c>
      <c r="G99" s="77">
        <v>162.41</v>
      </c>
      <c r="H99" s="77">
        <v>0</v>
      </c>
      <c r="I99" s="77">
        <v>0</v>
      </c>
      <c r="J99" s="2">
        <v>1</v>
      </c>
      <c r="K99" s="78">
        <v>30</v>
      </c>
      <c r="L99" s="2">
        <v>42370</v>
      </c>
      <c r="M99" s="2">
        <v>42735</v>
      </c>
      <c r="N99" s="77">
        <v>0</v>
      </c>
      <c r="P99" s="77">
        <v>0</v>
      </c>
      <c r="Q99" s="78">
        <f>IF(J99-F99&gt;0,IF(R99="S",J99-F99,0),0)</f>
        <v>0</v>
      </c>
      <c r="R99" s="3" t="str">
        <f>IF(G99-H99-I99-P99&gt;0,"N",IF(J99=DATE(1900,1,1),"N","S"))</f>
        <v>N</v>
      </c>
      <c r="S99" s="77">
        <f>IF(G99-H99-I99-P99&gt;0,G99-H99-I99-P99,0)</f>
        <v>162.41</v>
      </c>
      <c r="T99" s="78">
        <f>IF(J99-D99&gt;0,IF(R99="S",J99-D99,0),0)</f>
        <v>0</v>
      </c>
      <c r="U99" s="77">
        <f>IF(R99="S",H99*Q99,0)</f>
        <v>0</v>
      </c>
      <c r="V99" s="77">
        <f>IF(R99="S",H99*T99,0)</f>
        <v>0</v>
      </c>
      <c r="W99" s="78">
        <f>IF(R99="S",J99-F99-K99,0)</f>
        <v>0</v>
      </c>
      <c r="X99" s="77">
        <f>IF(R99="S",H99*W99,0)</f>
        <v>0</v>
      </c>
      <c r="AH99" s="2"/>
      <c r="AQ99" s="2"/>
      <c r="AS99" s="2"/>
      <c r="AT99" s="2"/>
      <c r="BD99" s="1"/>
      <c r="BE99" s="2"/>
      <c r="BF99" s="1"/>
      <c r="BG99" s="2"/>
      <c r="BK99" s="2"/>
      <c r="BM99" s="2"/>
      <c r="BN99" s="2"/>
      <c r="BT99" s="2"/>
      <c r="BU99" s="2"/>
    </row>
    <row r="100" spans="1:73" ht="16.5" customHeight="1">
      <c r="A100" s="3">
        <v>2017</v>
      </c>
      <c r="B100" s="3">
        <v>3678</v>
      </c>
      <c r="C100" s="1" t="s">
        <v>264</v>
      </c>
      <c r="D100" s="2">
        <v>42794</v>
      </c>
      <c r="E100" s="1" t="s">
        <v>270</v>
      </c>
      <c r="F100" s="2">
        <v>42808</v>
      </c>
      <c r="G100" s="77">
        <v>647.77</v>
      </c>
      <c r="H100" s="77">
        <v>0</v>
      </c>
      <c r="I100" s="77">
        <v>0</v>
      </c>
      <c r="J100" s="2">
        <v>1</v>
      </c>
      <c r="K100" s="78">
        <v>30</v>
      </c>
      <c r="L100" s="2">
        <v>42370</v>
      </c>
      <c r="M100" s="2">
        <v>42735</v>
      </c>
      <c r="N100" s="77">
        <v>0</v>
      </c>
      <c r="P100" s="77">
        <v>0</v>
      </c>
      <c r="Q100" s="78">
        <f>IF(J100-F100&gt;0,IF(R100="S",J100-F100,0),0)</f>
        <v>0</v>
      </c>
      <c r="R100" s="3" t="str">
        <f>IF(G100-H100-I100-P100&gt;0,"N",IF(J100=DATE(1900,1,1),"N","S"))</f>
        <v>N</v>
      </c>
      <c r="S100" s="77">
        <f>IF(G100-H100-I100-P100&gt;0,G100-H100-I100-P100,0)</f>
        <v>647.77</v>
      </c>
      <c r="T100" s="78">
        <f>IF(J100-D100&gt;0,IF(R100="S",J100-D100,0),0)</f>
        <v>0</v>
      </c>
      <c r="U100" s="77">
        <f>IF(R100="S",H100*Q100,0)</f>
        <v>0</v>
      </c>
      <c r="V100" s="77">
        <f>IF(R100="S",H100*T100,0)</f>
        <v>0</v>
      </c>
      <c r="W100" s="78">
        <f>IF(R100="S",J100-F100-K100,0)</f>
        <v>0</v>
      </c>
      <c r="X100" s="77">
        <f>IF(R100="S",H100*W100,0)</f>
        <v>0</v>
      </c>
      <c r="AH100" s="2"/>
      <c r="AQ100" s="2"/>
      <c r="AS100" s="2"/>
      <c r="AT100" s="2"/>
      <c r="BD100" s="1"/>
      <c r="BE100" s="2"/>
      <c r="BF100" s="1"/>
      <c r="BG100" s="2"/>
      <c r="BK100" s="2"/>
      <c r="BM100" s="2"/>
      <c r="BN100" s="2"/>
      <c r="BT100" s="2"/>
      <c r="BU100" s="2"/>
    </row>
    <row r="101" spans="1:73" ht="16.5" customHeight="1">
      <c r="A101" s="3">
        <v>2017</v>
      </c>
      <c r="B101" s="3">
        <v>4306</v>
      </c>
      <c r="C101" s="1" t="s">
        <v>271</v>
      </c>
      <c r="D101" s="2">
        <v>42809</v>
      </c>
      <c r="E101" s="1" t="s">
        <v>272</v>
      </c>
      <c r="F101" s="2">
        <v>42821</v>
      </c>
      <c r="G101" s="77">
        <v>594.75</v>
      </c>
      <c r="H101" s="77">
        <v>0</v>
      </c>
      <c r="I101" s="77">
        <v>0</v>
      </c>
      <c r="J101" s="2">
        <v>1</v>
      </c>
      <c r="K101" s="78">
        <v>30</v>
      </c>
      <c r="L101" s="2">
        <v>42370</v>
      </c>
      <c r="M101" s="2">
        <v>42735</v>
      </c>
      <c r="N101" s="77">
        <v>0</v>
      </c>
      <c r="P101" s="77">
        <v>0</v>
      </c>
      <c r="Q101" s="78">
        <f>IF(J101-F101&gt;0,IF(R101="S",J101-F101,0),0)</f>
        <v>0</v>
      </c>
      <c r="R101" s="3" t="str">
        <f>IF(G101-H101-I101-P101&gt;0,"N",IF(J101=DATE(1900,1,1),"N","S"))</f>
        <v>N</v>
      </c>
      <c r="S101" s="77">
        <f>IF(G101-H101-I101-P101&gt;0,G101-H101-I101-P101,0)</f>
        <v>594.75</v>
      </c>
      <c r="T101" s="78">
        <f>IF(J101-D101&gt;0,IF(R101="S",J101-D101,0),0)</f>
        <v>0</v>
      </c>
      <c r="U101" s="77">
        <f>IF(R101="S",H101*Q101,0)</f>
        <v>0</v>
      </c>
      <c r="V101" s="77">
        <f>IF(R101="S",H101*T101,0)</f>
        <v>0</v>
      </c>
      <c r="W101" s="78">
        <f>IF(R101="S",J101-F101-K101,0)</f>
        <v>0</v>
      </c>
      <c r="X101" s="77">
        <f>IF(R101="S",H101*W101,0)</f>
        <v>0</v>
      </c>
      <c r="AH101" s="2"/>
      <c r="AQ101" s="2"/>
      <c r="AS101" s="2"/>
      <c r="AT101" s="2"/>
      <c r="BD101" s="1"/>
      <c r="BE101" s="2"/>
      <c r="BF101" s="1"/>
      <c r="BG101" s="2"/>
      <c r="BK101" s="2"/>
      <c r="BM101" s="2"/>
      <c r="BN101" s="2"/>
      <c r="BT101" s="2"/>
      <c r="BU101" s="2"/>
    </row>
    <row r="102" spans="1:73" ht="16.5" customHeight="1">
      <c r="A102" s="3">
        <v>2017</v>
      </c>
      <c r="B102" s="3">
        <v>4756</v>
      </c>
      <c r="C102" s="1" t="s">
        <v>273</v>
      </c>
      <c r="D102" s="2">
        <v>42828</v>
      </c>
      <c r="E102" s="1" t="s">
        <v>274</v>
      </c>
      <c r="F102" s="2">
        <v>42829</v>
      </c>
      <c r="G102" s="77">
        <v>2108.18</v>
      </c>
      <c r="H102" s="77">
        <v>0</v>
      </c>
      <c r="I102" s="77">
        <v>0</v>
      </c>
      <c r="J102" s="2">
        <v>1</v>
      </c>
      <c r="K102" s="78">
        <v>30</v>
      </c>
      <c r="L102" s="2">
        <v>42370</v>
      </c>
      <c r="M102" s="2">
        <v>42735</v>
      </c>
      <c r="N102" s="77">
        <v>0</v>
      </c>
      <c r="P102" s="77">
        <v>0</v>
      </c>
      <c r="Q102" s="78">
        <f>IF(J102-F102&gt;0,IF(R102="S",J102-F102,0),0)</f>
        <v>0</v>
      </c>
      <c r="R102" s="3" t="str">
        <f>IF(G102-H102-I102-P102&gt;0,"N",IF(J102=DATE(1900,1,1),"N","S"))</f>
        <v>N</v>
      </c>
      <c r="S102" s="77">
        <f>IF(G102-H102-I102-P102&gt;0,G102-H102-I102-P102,0)</f>
        <v>2108.18</v>
      </c>
      <c r="T102" s="78">
        <f>IF(J102-D102&gt;0,IF(R102="S",J102-D102,0),0)</f>
        <v>0</v>
      </c>
      <c r="U102" s="77">
        <f>IF(R102="S",H102*Q102,0)</f>
        <v>0</v>
      </c>
      <c r="V102" s="77">
        <f>IF(R102="S",H102*T102,0)</f>
        <v>0</v>
      </c>
      <c r="W102" s="78">
        <f>IF(R102="S",J102-F102-K102,0)</f>
        <v>0</v>
      </c>
      <c r="X102" s="77">
        <f>IF(R102="S",H102*W102,0)</f>
        <v>0</v>
      </c>
      <c r="AH102" s="2"/>
      <c r="AQ102" s="2"/>
      <c r="AS102" s="2"/>
      <c r="AT102" s="2"/>
      <c r="BD102" s="1"/>
      <c r="BE102" s="2"/>
      <c r="BF102" s="1"/>
      <c r="BG102" s="2"/>
      <c r="BK102" s="2"/>
      <c r="BM102" s="2"/>
      <c r="BN102" s="2"/>
      <c r="BT102" s="2"/>
      <c r="BU102" s="2"/>
    </row>
    <row r="103" spans="1:73" ht="16.5" customHeight="1">
      <c r="A103" s="3">
        <v>2017</v>
      </c>
      <c r="B103" s="3">
        <v>2230</v>
      </c>
      <c r="C103" s="1" t="s">
        <v>275</v>
      </c>
      <c r="D103" s="2">
        <v>42783</v>
      </c>
      <c r="E103" s="1" t="s">
        <v>276</v>
      </c>
      <c r="F103" s="2">
        <v>42783</v>
      </c>
      <c r="G103" s="77">
        <v>254.7</v>
      </c>
      <c r="H103" s="77">
        <v>0</v>
      </c>
      <c r="I103" s="77">
        <v>0</v>
      </c>
      <c r="J103" s="2">
        <v>1</v>
      </c>
      <c r="K103" s="78">
        <v>30</v>
      </c>
      <c r="L103" s="2">
        <v>42370</v>
      </c>
      <c r="M103" s="2">
        <v>42735</v>
      </c>
      <c r="N103" s="77">
        <v>0</v>
      </c>
      <c r="P103" s="77">
        <v>0</v>
      </c>
      <c r="Q103" s="78">
        <f>IF(J103-F103&gt;0,IF(R103="S",J103-F103,0),0)</f>
        <v>0</v>
      </c>
      <c r="R103" s="3" t="str">
        <f>IF(G103-H103-I103-P103&gt;0,"N",IF(J103=DATE(1900,1,1),"N","S"))</f>
        <v>N</v>
      </c>
      <c r="S103" s="77">
        <f>IF(G103-H103-I103-P103&gt;0,G103-H103-I103-P103,0)</f>
        <v>254.7</v>
      </c>
      <c r="T103" s="78">
        <f>IF(J103-D103&gt;0,IF(R103="S",J103-D103,0),0)</f>
        <v>0</v>
      </c>
      <c r="U103" s="77">
        <f>IF(R103="S",H103*Q103,0)</f>
        <v>0</v>
      </c>
      <c r="V103" s="77">
        <f>IF(R103="S",H103*T103,0)</f>
        <v>0</v>
      </c>
      <c r="W103" s="78">
        <f>IF(R103="S",J103-F103-K103,0)</f>
        <v>0</v>
      </c>
      <c r="X103" s="77">
        <f>IF(R103="S",H103*W103,0)</f>
        <v>0</v>
      </c>
      <c r="AH103" s="2"/>
      <c r="AQ103" s="2"/>
      <c r="AS103" s="2"/>
      <c r="AT103" s="2"/>
      <c r="BD103" s="1"/>
      <c r="BE103" s="2"/>
      <c r="BF103" s="1"/>
      <c r="BG103" s="2"/>
      <c r="BK103" s="2"/>
      <c r="BM103" s="2"/>
      <c r="BN103" s="2"/>
      <c r="BT103" s="2"/>
      <c r="BU103" s="2"/>
    </row>
    <row r="104" spans="1:73" ht="16.5" customHeight="1">
      <c r="A104" s="3">
        <v>2017</v>
      </c>
      <c r="B104" s="3">
        <v>11734</v>
      </c>
      <c r="C104" s="1" t="s">
        <v>278</v>
      </c>
      <c r="D104" s="2">
        <v>42510</v>
      </c>
      <c r="E104" s="1" t="s">
        <v>279</v>
      </c>
      <c r="F104" s="2">
        <v>42593</v>
      </c>
      <c r="G104" s="77">
        <v>160</v>
      </c>
      <c r="H104" s="77">
        <v>0</v>
      </c>
      <c r="I104" s="77">
        <v>0</v>
      </c>
      <c r="J104" s="2">
        <v>1</v>
      </c>
      <c r="K104" s="78">
        <v>30</v>
      </c>
      <c r="L104" s="2">
        <v>42370</v>
      </c>
      <c r="M104" s="2">
        <v>42735</v>
      </c>
      <c r="N104" s="77">
        <v>0</v>
      </c>
      <c r="P104" s="77">
        <v>0</v>
      </c>
      <c r="Q104" s="78">
        <f>IF(J104-F104&gt;0,IF(R104="S",J104-F104,0),0)</f>
        <v>0</v>
      </c>
      <c r="R104" s="3" t="str">
        <f>IF(G104-H104-I104-P104&gt;0,"N",IF(J104=DATE(1900,1,1),"N","S"))</f>
        <v>N</v>
      </c>
      <c r="S104" s="77">
        <f>IF(G104-H104-I104-P104&gt;0,G104-H104-I104-P104,0)</f>
        <v>160</v>
      </c>
      <c r="T104" s="78">
        <f>IF(J104-D104&gt;0,IF(R104="S",J104-D104,0),0)</f>
        <v>0</v>
      </c>
      <c r="U104" s="77">
        <f>IF(R104="S",H104*Q104,0)</f>
        <v>0</v>
      </c>
      <c r="V104" s="77">
        <f>IF(R104="S",H104*T104,0)</f>
        <v>0</v>
      </c>
      <c r="W104" s="78">
        <f>IF(R104="S",J104-F104-K104,0)</f>
        <v>0</v>
      </c>
      <c r="X104" s="77">
        <f>IF(R104="S",H104*W104,0)</f>
        <v>0</v>
      </c>
      <c r="AH104" s="2"/>
      <c r="AQ104" s="2"/>
      <c r="AS104" s="2"/>
      <c r="AT104" s="2"/>
      <c r="BD104" s="1"/>
      <c r="BE104" s="2"/>
      <c r="BF104" s="1"/>
      <c r="BG104" s="2"/>
      <c r="BK104" s="2"/>
      <c r="BM104" s="2"/>
      <c r="BN104" s="2"/>
      <c r="BT104" s="2"/>
      <c r="BU104" s="2"/>
    </row>
    <row r="105" spans="1:73" ht="16.5" customHeight="1">
      <c r="A105" s="3">
        <v>2017</v>
      </c>
      <c r="B105" s="3">
        <v>16998</v>
      </c>
      <c r="C105" s="1" t="s">
        <v>278</v>
      </c>
      <c r="D105" s="2">
        <v>42633</v>
      </c>
      <c r="E105" s="1" t="s">
        <v>280</v>
      </c>
      <c r="F105" s="2">
        <v>42692</v>
      </c>
      <c r="G105" s="77">
        <v>1220</v>
      </c>
      <c r="H105" s="77">
        <v>0</v>
      </c>
      <c r="I105" s="77">
        <v>0</v>
      </c>
      <c r="J105" s="2">
        <v>1</v>
      </c>
      <c r="K105" s="78">
        <v>30</v>
      </c>
      <c r="L105" s="2">
        <v>42370</v>
      </c>
      <c r="M105" s="2">
        <v>42735</v>
      </c>
      <c r="N105" s="77">
        <v>0</v>
      </c>
      <c r="P105" s="77">
        <v>0</v>
      </c>
      <c r="Q105" s="78">
        <f>IF(J105-F105&gt;0,IF(R105="S",J105-F105,0),0)</f>
        <v>0</v>
      </c>
      <c r="R105" s="3" t="str">
        <f>IF(G105-H105-I105-P105&gt;0,"N",IF(J105=DATE(1900,1,1),"N","S"))</f>
        <v>N</v>
      </c>
      <c r="S105" s="77">
        <f>IF(G105-H105-I105-P105&gt;0,G105-H105-I105-P105,0)</f>
        <v>1220</v>
      </c>
      <c r="T105" s="78">
        <f>IF(J105-D105&gt;0,IF(R105="S",J105-D105,0),0)</f>
        <v>0</v>
      </c>
      <c r="U105" s="77">
        <f>IF(R105="S",H105*Q105,0)</f>
        <v>0</v>
      </c>
      <c r="V105" s="77">
        <f>IF(R105="S",H105*T105,0)</f>
        <v>0</v>
      </c>
      <c r="W105" s="78">
        <f>IF(R105="S",J105-F105-K105,0)</f>
        <v>0</v>
      </c>
      <c r="X105" s="77">
        <f>IF(R105="S",H105*W105,0)</f>
        <v>0</v>
      </c>
      <c r="AH105" s="2"/>
      <c r="AQ105" s="2"/>
      <c r="AS105" s="2"/>
      <c r="AT105" s="2"/>
      <c r="BD105" s="1"/>
      <c r="BE105" s="2"/>
      <c r="BF105" s="1"/>
      <c r="BG105" s="2"/>
      <c r="BK105" s="2"/>
      <c r="BM105" s="2"/>
      <c r="BN105" s="2"/>
      <c r="BT105" s="2"/>
      <c r="BU105" s="2"/>
    </row>
    <row r="106" spans="1:73" ht="16.5" customHeight="1">
      <c r="A106" s="3">
        <v>2017</v>
      </c>
      <c r="B106" s="3">
        <v>2930</v>
      </c>
      <c r="C106" s="1" t="s">
        <v>282</v>
      </c>
      <c r="D106" s="2">
        <v>42794</v>
      </c>
      <c r="E106" s="1" t="s">
        <v>283</v>
      </c>
      <c r="F106" s="2">
        <v>42796</v>
      </c>
      <c r="G106" s="77">
        <v>1517.22</v>
      </c>
      <c r="H106" s="77">
        <v>0</v>
      </c>
      <c r="I106" s="77">
        <v>0</v>
      </c>
      <c r="J106" s="2">
        <v>1</v>
      </c>
      <c r="K106" s="78">
        <v>30</v>
      </c>
      <c r="L106" s="2">
        <v>42370</v>
      </c>
      <c r="M106" s="2">
        <v>42735</v>
      </c>
      <c r="N106" s="77">
        <v>0</v>
      </c>
      <c r="P106" s="77">
        <v>0</v>
      </c>
      <c r="Q106" s="78">
        <f>IF(J106-F106&gt;0,IF(R106="S",J106-F106,0),0)</f>
        <v>0</v>
      </c>
      <c r="R106" s="3" t="str">
        <f>IF(G106-H106-I106-P106&gt;0,"N",IF(J106=DATE(1900,1,1),"N","S"))</f>
        <v>N</v>
      </c>
      <c r="S106" s="77">
        <f>IF(G106-H106-I106-P106&gt;0,G106-H106-I106-P106,0)</f>
        <v>1517.22</v>
      </c>
      <c r="T106" s="78">
        <f>IF(J106-D106&gt;0,IF(R106="S",J106-D106,0),0)</f>
        <v>0</v>
      </c>
      <c r="U106" s="77">
        <f>IF(R106="S",H106*Q106,0)</f>
        <v>0</v>
      </c>
      <c r="V106" s="77">
        <f>IF(R106="S",H106*T106,0)</f>
        <v>0</v>
      </c>
      <c r="W106" s="78">
        <f>IF(R106="S",J106-F106-K106,0)</f>
        <v>0</v>
      </c>
      <c r="X106" s="77">
        <f>IF(R106="S",H106*W106,0)</f>
        <v>0</v>
      </c>
      <c r="AH106" s="2"/>
      <c r="AQ106" s="2"/>
      <c r="AS106" s="2"/>
      <c r="AT106" s="2"/>
      <c r="BD106" s="1"/>
      <c r="BE106" s="2"/>
      <c r="BF106" s="1"/>
      <c r="BG106" s="2"/>
      <c r="BK106" s="2"/>
      <c r="BM106" s="2"/>
      <c r="BN106" s="2"/>
      <c r="BT106" s="2"/>
      <c r="BU106" s="2"/>
    </row>
    <row r="107" spans="1:73" ht="16.5" customHeight="1">
      <c r="A107" s="3">
        <v>2017</v>
      </c>
      <c r="B107" s="3">
        <v>1647</v>
      </c>
      <c r="C107" s="1" t="s">
        <v>288</v>
      </c>
      <c r="D107" s="2">
        <v>42766</v>
      </c>
      <c r="E107" s="1" t="s">
        <v>289</v>
      </c>
      <c r="F107" s="2">
        <v>42774</v>
      </c>
      <c r="G107" s="77">
        <v>292.8</v>
      </c>
      <c r="H107" s="77">
        <v>0</v>
      </c>
      <c r="I107" s="77">
        <v>240</v>
      </c>
      <c r="J107" s="2">
        <v>1</v>
      </c>
      <c r="K107" s="78">
        <v>30</v>
      </c>
      <c r="L107" s="2">
        <v>42370</v>
      </c>
      <c r="M107" s="2">
        <v>42735</v>
      </c>
      <c r="N107" s="77">
        <v>0</v>
      </c>
      <c r="P107" s="77">
        <v>0</v>
      </c>
      <c r="Q107" s="78">
        <f>IF(J107-F107&gt;0,IF(R107="S",J107-F107,0),0)</f>
        <v>0</v>
      </c>
      <c r="R107" s="3" t="str">
        <f>IF(G107-H107-I107-P107&gt;0,"N",IF(J107=DATE(1900,1,1),"N","S"))</f>
        <v>N</v>
      </c>
      <c r="S107" s="77">
        <f>IF(G107-H107-I107-P107&gt;0,G107-H107-I107-P107,0)</f>
        <v>52.8</v>
      </c>
      <c r="T107" s="78">
        <f>IF(J107-D107&gt;0,IF(R107="S",J107-D107,0),0)</f>
        <v>0</v>
      </c>
      <c r="U107" s="77">
        <f>IF(R107="S",H107*Q107,0)</f>
        <v>0</v>
      </c>
      <c r="V107" s="77">
        <f>IF(R107="S",H107*T107,0)</f>
        <v>0</v>
      </c>
      <c r="W107" s="78">
        <f>IF(R107="S",J107-F107-K107,0)</f>
        <v>0</v>
      </c>
      <c r="X107" s="77">
        <f>IF(R107="S",H107*W107,0)</f>
        <v>0</v>
      </c>
      <c r="AH107" s="2"/>
      <c r="AQ107" s="2"/>
      <c r="AS107" s="2"/>
      <c r="AT107" s="2"/>
      <c r="BD107" s="1"/>
      <c r="BE107" s="2"/>
      <c r="BF107" s="1"/>
      <c r="BG107" s="2"/>
      <c r="BK107" s="2"/>
      <c r="BM107" s="2"/>
      <c r="BN107" s="2"/>
      <c r="BT107" s="2"/>
      <c r="BU107" s="2"/>
    </row>
    <row r="108" spans="1:73" ht="16.5" customHeight="1">
      <c r="A108" s="3">
        <v>2017</v>
      </c>
      <c r="B108" s="3">
        <v>2129</v>
      </c>
      <c r="C108" s="1" t="s">
        <v>291</v>
      </c>
      <c r="D108" s="2">
        <v>42776</v>
      </c>
      <c r="E108" s="1" t="s">
        <v>292</v>
      </c>
      <c r="F108" s="2">
        <v>42783</v>
      </c>
      <c r="G108" s="77">
        <v>694.18</v>
      </c>
      <c r="H108" s="77">
        <v>0</v>
      </c>
      <c r="I108" s="77">
        <v>0</v>
      </c>
      <c r="J108" s="2">
        <v>1</v>
      </c>
      <c r="K108" s="78">
        <v>30</v>
      </c>
      <c r="L108" s="2">
        <v>42370</v>
      </c>
      <c r="M108" s="2">
        <v>42735</v>
      </c>
      <c r="N108" s="77">
        <v>0</v>
      </c>
      <c r="P108" s="77">
        <v>0</v>
      </c>
      <c r="Q108" s="78">
        <f>IF(J108-F108&gt;0,IF(R108="S",J108-F108,0),0)</f>
        <v>0</v>
      </c>
      <c r="R108" s="3" t="str">
        <f>IF(G108-H108-I108-P108&gt;0,"N",IF(J108=DATE(1900,1,1),"N","S"))</f>
        <v>N</v>
      </c>
      <c r="S108" s="77">
        <f>IF(G108-H108-I108-P108&gt;0,G108-H108-I108-P108,0)</f>
        <v>694.18</v>
      </c>
      <c r="T108" s="78">
        <f>IF(J108-D108&gt;0,IF(R108="S",J108-D108,0),0)</f>
        <v>0</v>
      </c>
      <c r="U108" s="77">
        <f>IF(R108="S",H108*Q108,0)</f>
        <v>0</v>
      </c>
      <c r="V108" s="77">
        <f>IF(R108="S",H108*T108,0)</f>
        <v>0</v>
      </c>
      <c r="W108" s="78">
        <f>IF(R108="S",J108-F108-K108,0)</f>
        <v>0</v>
      </c>
      <c r="X108" s="77">
        <f>IF(R108="S",H108*W108,0)</f>
        <v>0</v>
      </c>
      <c r="AH108" s="2"/>
      <c r="AQ108" s="2"/>
      <c r="AS108" s="2"/>
      <c r="AT108" s="2"/>
      <c r="BD108" s="1"/>
      <c r="BE108" s="2"/>
      <c r="BF108" s="1"/>
      <c r="BG108" s="2"/>
      <c r="BK108" s="2"/>
      <c r="BM108" s="2"/>
      <c r="BN108" s="2"/>
      <c r="BT108" s="2"/>
      <c r="BU108" s="2"/>
    </row>
    <row r="109" spans="1:73" ht="16.5" customHeight="1">
      <c r="A109" s="3">
        <v>2017</v>
      </c>
      <c r="B109" s="3">
        <v>2991</v>
      </c>
      <c r="C109" s="1" t="s">
        <v>291</v>
      </c>
      <c r="D109" s="2">
        <v>42794</v>
      </c>
      <c r="E109" s="1" t="s">
        <v>293</v>
      </c>
      <c r="F109" s="2">
        <v>42796</v>
      </c>
      <c r="G109" s="77">
        <v>2488.8</v>
      </c>
      <c r="H109" s="77">
        <v>0</v>
      </c>
      <c r="I109" s="77">
        <v>0</v>
      </c>
      <c r="J109" s="2">
        <v>1</v>
      </c>
      <c r="K109" s="78">
        <v>30</v>
      </c>
      <c r="L109" s="2">
        <v>42370</v>
      </c>
      <c r="M109" s="2">
        <v>42735</v>
      </c>
      <c r="N109" s="77">
        <v>0</v>
      </c>
      <c r="P109" s="77">
        <v>0</v>
      </c>
      <c r="Q109" s="78">
        <f>IF(J109-F109&gt;0,IF(R109="S",J109-F109,0),0)</f>
        <v>0</v>
      </c>
      <c r="R109" s="3" t="str">
        <f>IF(G109-H109-I109-P109&gt;0,"N",IF(J109=DATE(1900,1,1),"N","S"))</f>
        <v>N</v>
      </c>
      <c r="S109" s="77">
        <f>IF(G109-H109-I109-P109&gt;0,G109-H109-I109-P109,0)</f>
        <v>2488.8</v>
      </c>
      <c r="T109" s="78">
        <f>IF(J109-D109&gt;0,IF(R109="S",J109-D109,0),0)</f>
        <v>0</v>
      </c>
      <c r="U109" s="77">
        <f>IF(R109="S",H109*Q109,0)</f>
        <v>0</v>
      </c>
      <c r="V109" s="77">
        <f>IF(R109="S",H109*T109,0)</f>
        <v>0</v>
      </c>
      <c r="W109" s="78">
        <f>IF(R109="S",J109-F109-K109,0)</f>
        <v>0</v>
      </c>
      <c r="X109" s="77">
        <f>IF(R109="S",H109*W109,0)</f>
        <v>0</v>
      </c>
      <c r="AH109" s="2"/>
      <c r="AQ109" s="2"/>
      <c r="AS109" s="2"/>
      <c r="AT109" s="2"/>
      <c r="BD109" s="1"/>
      <c r="BE109" s="2"/>
      <c r="BF109" s="1"/>
      <c r="BG109" s="2"/>
      <c r="BK109" s="2"/>
      <c r="BM109" s="2"/>
      <c r="BN109" s="2"/>
      <c r="BT109" s="2"/>
      <c r="BU109" s="2"/>
    </row>
    <row r="110" spans="1:73" ht="16.5" customHeight="1">
      <c r="A110" s="3">
        <v>2017</v>
      </c>
      <c r="B110" s="3">
        <v>2599</v>
      </c>
      <c r="C110" s="1" t="s">
        <v>294</v>
      </c>
      <c r="D110" s="2">
        <v>42782</v>
      </c>
      <c r="E110" s="1" t="s">
        <v>296</v>
      </c>
      <c r="F110" s="2">
        <v>42789</v>
      </c>
      <c r="G110" s="77">
        <v>1.24</v>
      </c>
      <c r="H110" s="77">
        <v>0</v>
      </c>
      <c r="I110" s="77">
        <v>0</v>
      </c>
      <c r="J110" s="2">
        <v>1</v>
      </c>
      <c r="K110" s="78">
        <v>30</v>
      </c>
      <c r="L110" s="2">
        <v>42370</v>
      </c>
      <c r="M110" s="2">
        <v>42735</v>
      </c>
      <c r="N110" s="77">
        <v>0</v>
      </c>
      <c r="P110" s="77">
        <v>0</v>
      </c>
      <c r="Q110" s="78">
        <f>IF(J110-F110&gt;0,IF(R110="S",J110-F110,0),0)</f>
        <v>0</v>
      </c>
      <c r="R110" s="3" t="str">
        <f>IF(G110-H110-I110-P110&gt;0,"N",IF(J110=DATE(1900,1,1),"N","S"))</f>
        <v>N</v>
      </c>
      <c r="S110" s="77">
        <f>IF(G110-H110-I110-P110&gt;0,G110-H110-I110-P110,0)</f>
        <v>1.24</v>
      </c>
      <c r="T110" s="78">
        <f>IF(J110-D110&gt;0,IF(R110="S",J110-D110,0),0)</f>
        <v>0</v>
      </c>
      <c r="U110" s="77">
        <f>IF(R110="S",H110*Q110,0)</f>
        <v>0</v>
      </c>
      <c r="V110" s="77">
        <f>IF(R110="S",H110*T110,0)</f>
        <v>0</v>
      </c>
      <c r="W110" s="78">
        <f>IF(R110="S",J110-F110-K110,0)</f>
        <v>0</v>
      </c>
      <c r="X110" s="77">
        <f>IF(R110="S",H110*W110,0)</f>
        <v>0</v>
      </c>
      <c r="AH110" s="2"/>
      <c r="AQ110" s="2"/>
      <c r="AS110" s="2"/>
      <c r="AT110" s="2"/>
      <c r="BD110" s="1"/>
      <c r="BE110" s="2"/>
      <c r="BF110" s="1"/>
      <c r="BG110" s="2"/>
      <c r="BK110" s="2"/>
      <c r="BM110" s="2"/>
      <c r="BN110" s="2"/>
      <c r="BT110" s="2"/>
      <c r="BU110" s="2"/>
    </row>
    <row r="111" spans="1:73" ht="16.5" customHeight="1">
      <c r="A111" s="3">
        <v>2017</v>
      </c>
      <c r="B111" s="3">
        <v>3354</v>
      </c>
      <c r="C111" s="1" t="s">
        <v>294</v>
      </c>
      <c r="D111" s="2">
        <v>42794</v>
      </c>
      <c r="E111" s="1" t="s">
        <v>297</v>
      </c>
      <c r="F111" s="2">
        <v>42803</v>
      </c>
      <c r="G111" s="77">
        <v>82.81</v>
      </c>
      <c r="H111" s="77">
        <v>0</v>
      </c>
      <c r="I111" s="77">
        <v>0</v>
      </c>
      <c r="J111" s="2">
        <v>1</v>
      </c>
      <c r="K111" s="78">
        <v>30</v>
      </c>
      <c r="L111" s="2">
        <v>42370</v>
      </c>
      <c r="M111" s="2">
        <v>42735</v>
      </c>
      <c r="N111" s="77">
        <v>0</v>
      </c>
      <c r="P111" s="77">
        <v>0</v>
      </c>
      <c r="Q111" s="78">
        <f>IF(J111-F111&gt;0,IF(R111="S",J111-F111,0),0)</f>
        <v>0</v>
      </c>
      <c r="R111" s="3" t="str">
        <f>IF(G111-H111-I111-P111&gt;0,"N",IF(J111=DATE(1900,1,1),"N","S"))</f>
        <v>N</v>
      </c>
      <c r="S111" s="77">
        <f>IF(G111-H111-I111-P111&gt;0,G111-H111-I111-P111,0)</f>
        <v>82.81</v>
      </c>
      <c r="T111" s="78">
        <f>IF(J111-D111&gt;0,IF(R111="S",J111-D111,0),0)</f>
        <v>0</v>
      </c>
      <c r="U111" s="77">
        <f>IF(R111="S",H111*Q111,0)</f>
        <v>0</v>
      </c>
      <c r="V111" s="77">
        <f>IF(R111="S",H111*T111,0)</f>
        <v>0</v>
      </c>
      <c r="W111" s="78">
        <f>IF(R111="S",J111-F111-K111,0)</f>
        <v>0</v>
      </c>
      <c r="X111" s="77">
        <f>IF(R111="S",H111*W111,0)</f>
        <v>0</v>
      </c>
      <c r="AH111" s="2"/>
      <c r="AQ111" s="2"/>
      <c r="AS111" s="2"/>
      <c r="AT111" s="2"/>
      <c r="BD111" s="1"/>
      <c r="BE111" s="2"/>
      <c r="BF111" s="1"/>
      <c r="BG111" s="2"/>
      <c r="BK111" s="2"/>
      <c r="BM111" s="2"/>
      <c r="BN111" s="2"/>
      <c r="BT111" s="2"/>
      <c r="BU111" s="2"/>
    </row>
    <row r="112" spans="1:73" ht="16.5" customHeight="1">
      <c r="A112" s="3">
        <v>2017</v>
      </c>
      <c r="B112" s="3">
        <v>3798</v>
      </c>
      <c r="C112" s="1" t="s">
        <v>294</v>
      </c>
      <c r="D112" s="2">
        <v>42804</v>
      </c>
      <c r="E112" s="1" t="s">
        <v>298</v>
      </c>
      <c r="F112" s="2">
        <v>42810</v>
      </c>
      <c r="G112" s="77">
        <v>107.56</v>
      </c>
      <c r="H112" s="77">
        <v>0</v>
      </c>
      <c r="I112" s="77">
        <v>0</v>
      </c>
      <c r="J112" s="2">
        <v>1</v>
      </c>
      <c r="K112" s="78">
        <v>30</v>
      </c>
      <c r="L112" s="2">
        <v>42370</v>
      </c>
      <c r="M112" s="2">
        <v>42735</v>
      </c>
      <c r="N112" s="77">
        <v>0</v>
      </c>
      <c r="P112" s="77">
        <v>0</v>
      </c>
      <c r="Q112" s="78">
        <f>IF(J112-F112&gt;0,IF(R112="S",J112-F112,0),0)</f>
        <v>0</v>
      </c>
      <c r="R112" s="3" t="str">
        <f>IF(G112-H112-I112-P112&gt;0,"N",IF(J112=DATE(1900,1,1),"N","S"))</f>
        <v>N</v>
      </c>
      <c r="S112" s="77">
        <f>IF(G112-H112-I112-P112&gt;0,G112-H112-I112-P112,0)</f>
        <v>107.56</v>
      </c>
      <c r="T112" s="78">
        <f>IF(J112-D112&gt;0,IF(R112="S",J112-D112,0),0)</f>
        <v>0</v>
      </c>
      <c r="U112" s="77">
        <f>IF(R112="S",H112*Q112,0)</f>
        <v>0</v>
      </c>
      <c r="V112" s="77">
        <f>IF(R112="S",H112*T112,0)</f>
        <v>0</v>
      </c>
      <c r="W112" s="78">
        <f>IF(R112="S",J112-F112-K112,0)</f>
        <v>0</v>
      </c>
      <c r="X112" s="77">
        <f>IF(R112="S",H112*W112,0)</f>
        <v>0</v>
      </c>
      <c r="AH112" s="2"/>
      <c r="AQ112" s="2"/>
      <c r="AS112" s="2"/>
      <c r="AT112" s="2"/>
      <c r="BD112" s="1"/>
      <c r="BE112" s="2"/>
      <c r="BF112" s="1"/>
      <c r="BG112" s="2"/>
      <c r="BK112" s="2"/>
      <c r="BM112" s="2"/>
      <c r="BN112" s="2"/>
      <c r="BT112" s="2"/>
      <c r="BU112" s="2"/>
    </row>
    <row r="113" spans="1:73" ht="16.5" customHeight="1">
      <c r="A113" s="3">
        <v>2017</v>
      </c>
      <c r="B113" s="3">
        <v>3725</v>
      </c>
      <c r="C113" s="1" t="s">
        <v>301</v>
      </c>
      <c r="D113" s="2">
        <v>42766</v>
      </c>
      <c r="E113" s="1" t="s">
        <v>302</v>
      </c>
      <c r="F113" s="2">
        <v>42809</v>
      </c>
      <c r="G113" s="77">
        <v>2365.8</v>
      </c>
      <c r="H113" s="77">
        <v>0</v>
      </c>
      <c r="I113" s="77">
        <v>0</v>
      </c>
      <c r="J113" s="2">
        <v>1</v>
      </c>
      <c r="K113" s="78">
        <v>30</v>
      </c>
      <c r="L113" s="2">
        <v>42370</v>
      </c>
      <c r="M113" s="2">
        <v>42735</v>
      </c>
      <c r="N113" s="77">
        <v>0</v>
      </c>
      <c r="P113" s="77">
        <v>0</v>
      </c>
      <c r="Q113" s="78">
        <f>IF(J113-F113&gt;0,IF(R113="S",J113-F113,0),0)</f>
        <v>0</v>
      </c>
      <c r="R113" s="3" t="str">
        <f>IF(G113-H113-I113-P113&gt;0,"N",IF(J113=DATE(1900,1,1),"N","S"))</f>
        <v>N</v>
      </c>
      <c r="S113" s="77">
        <f>IF(G113-H113-I113-P113&gt;0,G113-H113-I113-P113,0)</f>
        <v>2365.8</v>
      </c>
      <c r="T113" s="78">
        <f>IF(J113-D113&gt;0,IF(R113="S",J113-D113,0),0)</f>
        <v>0</v>
      </c>
      <c r="U113" s="77">
        <f>IF(R113="S",H113*Q113,0)</f>
        <v>0</v>
      </c>
      <c r="V113" s="77">
        <f>IF(R113="S",H113*T113,0)</f>
        <v>0</v>
      </c>
      <c r="W113" s="78">
        <f>IF(R113="S",J113-F113-K113,0)</f>
        <v>0</v>
      </c>
      <c r="X113" s="77">
        <f>IF(R113="S",H113*W113,0)</f>
        <v>0</v>
      </c>
      <c r="AH113" s="2"/>
      <c r="AQ113" s="2"/>
      <c r="AS113" s="2"/>
      <c r="AT113" s="2"/>
      <c r="BD113" s="1"/>
      <c r="BE113" s="2"/>
      <c r="BF113" s="1"/>
      <c r="BG113" s="2"/>
      <c r="BK113" s="2"/>
      <c r="BM113" s="2"/>
      <c r="BN113" s="2"/>
      <c r="BT113" s="2"/>
      <c r="BU113" s="2"/>
    </row>
    <row r="114" spans="1:73" ht="16.5" customHeight="1">
      <c r="A114" s="3">
        <v>2017</v>
      </c>
      <c r="B114" s="3">
        <v>3724</v>
      </c>
      <c r="C114" s="1" t="s">
        <v>301</v>
      </c>
      <c r="D114" s="2">
        <v>42766</v>
      </c>
      <c r="E114" s="1" t="s">
        <v>303</v>
      </c>
      <c r="F114" s="2">
        <v>42809</v>
      </c>
      <c r="G114" s="77">
        <v>687.9</v>
      </c>
      <c r="H114" s="77">
        <v>0</v>
      </c>
      <c r="I114" s="77">
        <v>0</v>
      </c>
      <c r="J114" s="2">
        <v>1</v>
      </c>
      <c r="K114" s="78">
        <v>30</v>
      </c>
      <c r="L114" s="2">
        <v>42370</v>
      </c>
      <c r="M114" s="2">
        <v>42735</v>
      </c>
      <c r="N114" s="77">
        <v>0</v>
      </c>
      <c r="P114" s="77">
        <v>0</v>
      </c>
      <c r="Q114" s="78">
        <f>IF(J114-F114&gt;0,IF(R114="S",J114-F114,0),0)</f>
        <v>0</v>
      </c>
      <c r="R114" s="3" t="str">
        <f>IF(G114-H114-I114-P114&gt;0,"N",IF(J114=DATE(1900,1,1),"N","S"))</f>
        <v>N</v>
      </c>
      <c r="S114" s="77">
        <f>IF(G114-H114-I114-P114&gt;0,G114-H114-I114-P114,0)</f>
        <v>687.9</v>
      </c>
      <c r="T114" s="78">
        <f>IF(J114-D114&gt;0,IF(R114="S",J114-D114,0),0)</f>
        <v>0</v>
      </c>
      <c r="U114" s="77">
        <f>IF(R114="S",H114*Q114,0)</f>
        <v>0</v>
      </c>
      <c r="V114" s="77">
        <f>IF(R114="S",H114*T114,0)</f>
        <v>0</v>
      </c>
      <c r="W114" s="78">
        <f>IF(R114="S",J114-F114-K114,0)</f>
        <v>0</v>
      </c>
      <c r="X114" s="77">
        <f>IF(R114="S",H114*W114,0)</f>
        <v>0</v>
      </c>
      <c r="AH114" s="2"/>
      <c r="AQ114" s="2"/>
      <c r="AS114" s="2"/>
      <c r="AT114" s="2"/>
      <c r="BD114" s="1"/>
      <c r="BE114" s="2"/>
      <c r="BF114" s="1"/>
      <c r="BG114" s="2"/>
      <c r="BK114" s="2"/>
      <c r="BM114" s="2"/>
      <c r="BN114" s="2"/>
      <c r="BT114" s="2"/>
      <c r="BU114" s="2"/>
    </row>
    <row r="115" spans="1:73" ht="16.5" customHeight="1">
      <c r="A115" s="3">
        <v>2017</v>
      </c>
      <c r="B115" s="3">
        <v>3727</v>
      </c>
      <c r="C115" s="1" t="s">
        <v>301</v>
      </c>
      <c r="D115" s="2">
        <v>42766</v>
      </c>
      <c r="E115" s="1" t="s">
        <v>304</v>
      </c>
      <c r="F115" s="2">
        <v>42809</v>
      </c>
      <c r="G115" s="77">
        <v>3159.81</v>
      </c>
      <c r="H115" s="77">
        <v>0</v>
      </c>
      <c r="I115" s="77">
        <v>0</v>
      </c>
      <c r="J115" s="2">
        <v>1</v>
      </c>
      <c r="K115" s="78">
        <v>30</v>
      </c>
      <c r="L115" s="2">
        <v>42370</v>
      </c>
      <c r="M115" s="2">
        <v>42735</v>
      </c>
      <c r="N115" s="77">
        <v>0</v>
      </c>
      <c r="P115" s="77">
        <v>0</v>
      </c>
      <c r="Q115" s="78">
        <f>IF(J115-F115&gt;0,IF(R115="S",J115-F115,0),0)</f>
        <v>0</v>
      </c>
      <c r="R115" s="3" t="str">
        <f>IF(G115-H115-I115-P115&gt;0,"N",IF(J115=DATE(1900,1,1),"N","S"))</f>
        <v>N</v>
      </c>
      <c r="S115" s="77">
        <f>IF(G115-H115-I115-P115&gt;0,G115-H115-I115-P115,0)</f>
        <v>3159.81</v>
      </c>
      <c r="T115" s="78">
        <f>IF(J115-D115&gt;0,IF(R115="S",J115-D115,0),0)</f>
        <v>0</v>
      </c>
      <c r="U115" s="77">
        <f>IF(R115="S",H115*Q115,0)</f>
        <v>0</v>
      </c>
      <c r="V115" s="77">
        <f>IF(R115="S",H115*T115,0)</f>
        <v>0</v>
      </c>
      <c r="W115" s="78">
        <f>IF(R115="S",J115-F115-K115,0)</f>
        <v>0</v>
      </c>
      <c r="X115" s="77">
        <f>IF(R115="S",H115*W115,0)</f>
        <v>0</v>
      </c>
      <c r="AH115" s="2"/>
      <c r="AQ115" s="2"/>
      <c r="AS115" s="2"/>
      <c r="AT115" s="2"/>
      <c r="BD115" s="1"/>
      <c r="BE115" s="2"/>
      <c r="BF115" s="1"/>
      <c r="BG115" s="2"/>
      <c r="BK115" s="2"/>
      <c r="BM115" s="2"/>
      <c r="BN115" s="2"/>
      <c r="BT115" s="2"/>
      <c r="BU115" s="2"/>
    </row>
    <row r="116" spans="1:73" ht="16.5" customHeight="1">
      <c r="A116" s="3">
        <v>2017</v>
      </c>
      <c r="B116" s="3">
        <v>3728</v>
      </c>
      <c r="C116" s="1" t="s">
        <v>301</v>
      </c>
      <c r="D116" s="2">
        <v>42794</v>
      </c>
      <c r="E116" s="1" t="s">
        <v>313</v>
      </c>
      <c r="F116" s="2">
        <v>42809</v>
      </c>
      <c r="G116" s="77">
        <v>205.11</v>
      </c>
      <c r="H116" s="77">
        <v>0</v>
      </c>
      <c r="I116" s="77">
        <v>0</v>
      </c>
      <c r="J116" s="2">
        <v>1</v>
      </c>
      <c r="K116" s="78">
        <v>30</v>
      </c>
      <c r="L116" s="2">
        <v>42370</v>
      </c>
      <c r="M116" s="2">
        <v>42735</v>
      </c>
      <c r="N116" s="77">
        <v>0</v>
      </c>
      <c r="P116" s="77">
        <v>0</v>
      </c>
      <c r="Q116" s="78">
        <f>IF(J116-F116&gt;0,IF(R116="S",J116-F116,0),0)</f>
        <v>0</v>
      </c>
      <c r="R116" s="3" t="str">
        <f>IF(G116-H116-I116-P116&gt;0,"N",IF(J116=DATE(1900,1,1),"N","S"))</f>
        <v>N</v>
      </c>
      <c r="S116" s="77">
        <f>IF(G116-H116-I116-P116&gt;0,G116-H116-I116-P116,0)</f>
        <v>205.11</v>
      </c>
      <c r="T116" s="78">
        <f>IF(J116-D116&gt;0,IF(R116="S",J116-D116,0),0)</f>
        <v>0</v>
      </c>
      <c r="U116" s="77">
        <f>IF(R116="S",H116*Q116,0)</f>
        <v>0</v>
      </c>
      <c r="V116" s="77">
        <f>IF(R116="S",H116*T116,0)</f>
        <v>0</v>
      </c>
      <c r="W116" s="78">
        <f>IF(R116="S",J116-F116-K116,0)</f>
        <v>0</v>
      </c>
      <c r="X116" s="77">
        <f>IF(R116="S",H116*W116,0)</f>
        <v>0</v>
      </c>
      <c r="AH116" s="2"/>
      <c r="AQ116" s="2"/>
      <c r="AS116" s="2"/>
      <c r="AT116" s="2"/>
      <c r="BD116" s="1"/>
      <c r="BE116" s="2"/>
      <c r="BF116" s="1"/>
      <c r="BG116" s="2"/>
      <c r="BK116" s="2"/>
      <c r="BM116" s="2"/>
      <c r="BN116" s="2"/>
      <c r="BT116" s="2"/>
      <c r="BU116" s="2"/>
    </row>
    <row r="117" spans="1:73" ht="16.5" customHeight="1">
      <c r="A117" s="3">
        <v>2017</v>
      </c>
      <c r="B117" s="3">
        <v>3730</v>
      </c>
      <c r="C117" s="1" t="s">
        <v>301</v>
      </c>
      <c r="D117" s="2">
        <v>42794</v>
      </c>
      <c r="E117" s="1" t="s">
        <v>314</v>
      </c>
      <c r="F117" s="2">
        <v>42809</v>
      </c>
      <c r="G117" s="77">
        <v>83.46</v>
      </c>
      <c r="H117" s="77">
        <v>0</v>
      </c>
      <c r="I117" s="77">
        <v>0</v>
      </c>
      <c r="J117" s="2">
        <v>1</v>
      </c>
      <c r="K117" s="78">
        <v>30</v>
      </c>
      <c r="L117" s="2">
        <v>42370</v>
      </c>
      <c r="M117" s="2">
        <v>42735</v>
      </c>
      <c r="N117" s="77">
        <v>0</v>
      </c>
      <c r="P117" s="77">
        <v>0</v>
      </c>
      <c r="Q117" s="78">
        <f>IF(J117-F117&gt;0,IF(R117="S",J117-F117,0),0)</f>
        <v>0</v>
      </c>
      <c r="R117" s="3" t="str">
        <f>IF(G117-H117-I117-P117&gt;0,"N",IF(J117=DATE(1900,1,1),"N","S"))</f>
        <v>N</v>
      </c>
      <c r="S117" s="77">
        <f>IF(G117-H117-I117-P117&gt;0,G117-H117-I117-P117,0)</f>
        <v>83.46</v>
      </c>
      <c r="T117" s="78">
        <f>IF(J117-D117&gt;0,IF(R117="S",J117-D117,0),0)</f>
        <v>0</v>
      </c>
      <c r="U117" s="77">
        <f>IF(R117="S",H117*Q117,0)</f>
        <v>0</v>
      </c>
      <c r="V117" s="77">
        <f>IF(R117="S",H117*T117,0)</f>
        <v>0</v>
      </c>
      <c r="W117" s="78">
        <f>IF(R117="S",J117-F117-K117,0)</f>
        <v>0</v>
      </c>
      <c r="X117" s="77">
        <f>IF(R117="S",H117*W117,0)</f>
        <v>0</v>
      </c>
      <c r="AH117" s="2"/>
      <c r="AQ117" s="2"/>
      <c r="AS117" s="2"/>
      <c r="AT117" s="2"/>
      <c r="BD117" s="1"/>
      <c r="BE117" s="2"/>
      <c r="BF117" s="1"/>
      <c r="BG117" s="2"/>
      <c r="BK117" s="2"/>
      <c r="BM117" s="2"/>
      <c r="BN117" s="2"/>
      <c r="BT117" s="2"/>
      <c r="BU117" s="2"/>
    </row>
    <row r="118" spans="1:73" ht="16.5" customHeight="1">
      <c r="A118" s="3">
        <v>2017</v>
      </c>
      <c r="B118" s="3">
        <v>3729</v>
      </c>
      <c r="C118" s="1" t="s">
        <v>301</v>
      </c>
      <c r="D118" s="2">
        <v>42794</v>
      </c>
      <c r="E118" s="1" t="s">
        <v>315</v>
      </c>
      <c r="F118" s="2">
        <v>42809</v>
      </c>
      <c r="G118" s="77">
        <v>124.78</v>
      </c>
      <c r="H118" s="77">
        <v>0</v>
      </c>
      <c r="I118" s="77">
        <v>0</v>
      </c>
      <c r="J118" s="2">
        <v>1</v>
      </c>
      <c r="K118" s="78">
        <v>30</v>
      </c>
      <c r="L118" s="2">
        <v>42370</v>
      </c>
      <c r="M118" s="2">
        <v>42735</v>
      </c>
      <c r="N118" s="77">
        <v>0</v>
      </c>
      <c r="P118" s="77">
        <v>0</v>
      </c>
      <c r="Q118" s="78">
        <f>IF(J118-F118&gt;0,IF(R118="S",J118-F118,0),0)</f>
        <v>0</v>
      </c>
      <c r="R118" s="3" t="str">
        <f>IF(G118-H118-I118-P118&gt;0,"N",IF(J118=DATE(1900,1,1),"N","S"))</f>
        <v>N</v>
      </c>
      <c r="S118" s="77">
        <f>IF(G118-H118-I118-P118&gt;0,G118-H118-I118-P118,0)</f>
        <v>124.78</v>
      </c>
      <c r="T118" s="78">
        <f>IF(J118-D118&gt;0,IF(R118="S",J118-D118,0),0)</f>
        <v>0</v>
      </c>
      <c r="U118" s="77">
        <f>IF(R118="S",H118*Q118,0)</f>
        <v>0</v>
      </c>
      <c r="V118" s="77">
        <f>IF(R118="S",H118*T118,0)</f>
        <v>0</v>
      </c>
      <c r="W118" s="78">
        <f>IF(R118="S",J118-F118-K118,0)</f>
        <v>0</v>
      </c>
      <c r="X118" s="77">
        <f>IF(R118="S",H118*W118,0)</f>
        <v>0</v>
      </c>
      <c r="AH118" s="2"/>
      <c r="AQ118" s="2"/>
      <c r="AS118" s="2"/>
      <c r="AT118" s="2"/>
      <c r="BD118" s="1"/>
      <c r="BE118" s="2"/>
      <c r="BF118" s="1"/>
      <c r="BG118" s="2"/>
      <c r="BK118" s="2"/>
      <c r="BM118" s="2"/>
      <c r="BN118" s="2"/>
      <c r="BT118" s="2"/>
      <c r="BU118" s="2"/>
    </row>
    <row r="119" spans="1:73" ht="16.5" customHeight="1">
      <c r="A119" s="3">
        <v>2017</v>
      </c>
      <c r="B119" s="3">
        <v>3731</v>
      </c>
      <c r="C119" s="1" t="s">
        <v>301</v>
      </c>
      <c r="D119" s="2">
        <v>42794</v>
      </c>
      <c r="E119" s="1" t="s">
        <v>316</v>
      </c>
      <c r="F119" s="2">
        <v>42809</v>
      </c>
      <c r="G119" s="77">
        <v>4690.52</v>
      </c>
      <c r="H119" s="77">
        <v>0</v>
      </c>
      <c r="I119" s="77">
        <v>0</v>
      </c>
      <c r="J119" s="2">
        <v>1</v>
      </c>
      <c r="K119" s="78">
        <v>30</v>
      </c>
      <c r="L119" s="2">
        <v>42370</v>
      </c>
      <c r="M119" s="2">
        <v>42735</v>
      </c>
      <c r="N119" s="77">
        <v>0</v>
      </c>
      <c r="P119" s="77">
        <v>0</v>
      </c>
      <c r="Q119" s="78">
        <f>IF(J119-F119&gt;0,IF(R119="S",J119-F119,0),0)</f>
        <v>0</v>
      </c>
      <c r="R119" s="3" t="str">
        <f>IF(G119-H119-I119-P119&gt;0,"N",IF(J119=DATE(1900,1,1),"N","S"))</f>
        <v>N</v>
      </c>
      <c r="S119" s="77">
        <f>IF(G119-H119-I119-P119&gt;0,G119-H119-I119-P119,0)</f>
        <v>4690.52</v>
      </c>
      <c r="T119" s="78">
        <f>IF(J119-D119&gt;0,IF(R119="S",J119-D119,0),0)</f>
        <v>0</v>
      </c>
      <c r="U119" s="77">
        <f>IF(R119="S",H119*Q119,0)</f>
        <v>0</v>
      </c>
      <c r="V119" s="77">
        <f>IF(R119="S",H119*T119,0)</f>
        <v>0</v>
      </c>
      <c r="W119" s="78">
        <f>IF(R119="S",J119-F119-K119,0)</f>
        <v>0</v>
      </c>
      <c r="X119" s="77">
        <f>IF(R119="S",H119*W119,0)</f>
        <v>0</v>
      </c>
      <c r="AH119" s="2"/>
      <c r="AQ119" s="2"/>
      <c r="AS119" s="2"/>
      <c r="AT119" s="2"/>
      <c r="BD119" s="1"/>
      <c r="BE119" s="2"/>
      <c r="BF119" s="1"/>
      <c r="BG119" s="2"/>
      <c r="BK119" s="2"/>
      <c r="BM119" s="2"/>
      <c r="BN119" s="2"/>
      <c r="BT119" s="2"/>
      <c r="BU119" s="2"/>
    </row>
    <row r="120" spans="1:73" ht="16.5" customHeight="1">
      <c r="A120" s="3">
        <v>2017</v>
      </c>
      <c r="B120" s="3">
        <v>4757</v>
      </c>
      <c r="C120" s="1" t="s">
        <v>317</v>
      </c>
      <c r="D120" s="2">
        <v>42825</v>
      </c>
      <c r="E120" s="1" t="s">
        <v>318</v>
      </c>
      <c r="F120" s="2">
        <v>42829</v>
      </c>
      <c r="G120" s="77">
        <v>120.78</v>
      </c>
      <c r="H120" s="77">
        <v>0</v>
      </c>
      <c r="I120" s="77">
        <v>0</v>
      </c>
      <c r="J120" s="2">
        <v>1</v>
      </c>
      <c r="K120" s="78">
        <v>30</v>
      </c>
      <c r="L120" s="2">
        <v>42370</v>
      </c>
      <c r="M120" s="2">
        <v>42735</v>
      </c>
      <c r="N120" s="77">
        <v>0</v>
      </c>
      <c r="P120" s="77">
        <v>0</v>
      </c>
      <c r="Q120" s="78">
        <f>IF(J120-F120&gt;0,IF(R120="S",J120-F120,0),0)</f>
        <v>0</v>
      </c>
      <c r="R120" s="3" t="str">
        <f>IF(G120-H120-I120-P120&gt;0,"N",IF(J120=DATE(1900,1,1),"N","S"))</f>
        <v>N</v>
      </c>
      <c r="S120" s="77">
        <f>IF(G120-H120-I120-P120&gt;0,G120-H120-I120-P120,0)</f>
        <v>120.78</v>
      </c>
      <c r="T120" s="78">
        <f>IF(J120-D120&gt;0,IF(R120="S",J120-D120,0),0)</f>
        <v>0</v>
      </c>
      <c r="U120" s="77">
        <f>IF(R120="S",H120*Q120,0)</f>
        <v>0</v>
      </c>
      <c r="V120" s="77">
        <f>IF(R120="S",H120*T120,0)</f>
        <v>0</v>
      </c>
      <c r="W120" s="78">
        <f>IF(R120="S",J120-F120-K120,0)</f>
        <v>0</v>
      </c>
      <c r="X120" s="77">
        <f>IF(R120="S",H120*W120,0)</f>
        <v>0</v>
      </c>
      <c r="AH120" s="2"/>
      <c r="AQ120" s="2"/>
      <c r="AS120" s="2"/>
      <c r="AT120" s="2"/>
      <c r="BD120" s="1"/>
      <c r="BE120" s="2"/>
      <c r="BF120" s="1"/>
      <c r="BG120" s="2"/>
      <c r="BK120" s="2"/>
      <c r="BM120" s="2"/>
      <c r="BN120" s="2"/>
      <c r="BT120" s="2"/>
      <c r="BU120" s="2"/>
    </row>
    <row r="121" spans="1:73" ht="16.5" customHeight="1">
      <c r="A121" s="3">
        <v>2017</v>
      </c>
      <c r="B121" s="3">
        <v>3943</v>
      </c>
      <c r="C121" s="1" t="s">
        <v>328</v>
      </c>
      <c r="D121" s="2">
        <v>42794</v>
      </c>
      <c r="E121" s="1" t="s">
        <v>329</v>
      </c>
      <c r="F121" s="2">
        <v>42815</v>
      </c>
      <c r="G121" s="77">
        <v>18.72</v>
      </c>
      <c r="H121" s="77">
        <v>0</v>
      </c>
      <c r="I121" s="77">
        <v>0</v>
      </c>
      <c r="J121" s="2">
        <v>1</v>
      </c>
      <c r="K121" s="78">
        <v>30</v>
      </c>
      <c r="L121" s="2">
        <v>42370</v>
      </c>
      <c r="M121" s="2">
        <v>42735</v>
      </c>
      <c r="N121" s="77">
        <v>0</v>
      </c>
      <c r="P121" s="77">
        <v>0</v>
      </c>
      <c r="Q121" s="78">
        <f>IF(J121-F121&gt;0,IF(R121="S",J121-F121,0),0)</f>
        <v>0</v>
      </c>
      <c r="R121" s="3" t="str">
        <f>IF(G121-H121-I121-P121&gt;0,"N",IF(J121=DATE(1900,1,1),"N","S"))</f>
        <v>N</v>
      </c>
      <c r="S121" s="77">
        <f>IF(G121-H121-I121-P121&gt;0,G121-H121-I121-P121,0)</f>
        <v>18.72</v>
      </c>
      <c r="T121" s="78">
        <f>IF(J121-D121&gt;0,IF(R121="S",J121-D121,0),0)</f>
        <v>0</v>
      </c>
      <c r="U121" s="77">
        <f>IF(R121="S",H121*Q121,0)</f>
        <v>0</v>
      </c>
      <c r="V121" s="77">
        <f>IF(R121="S",H121*T121,0)</f>
        <v>0</v>
      </c>
      <c r="W121" s="78">
        <f>IF(R121="S",J121-F121-K121,0)</f>
        <v>0</v>
      </c>
      <c r="X121" s="77">
        <f>IF(R121="S",H121*W121,0)</f>
        <v>0</v>
      </c>
      <c r="AH121" s="2"/>
      <c r="AQ121" s="2"/>
      <c r="AS121" s="2"/>
      <c r="AT121" s="2"/>
      <c r="BD121" s="1"/>
      <c r="BE121" s="2"/>
      <c r="BF121" s="1"/>
      <c r="BG121" s="2"/>
      <c r="BK121" s="2"/>
      <c r="BM121" s="2"/>
      <c r="BN121" s="2"/>
      <c r="BT121" s="2"/>
      <c r="BU121" s="2"/>
    </row>
    <row r="122" spans="1:73" ht="16.5" customHeight="1">
      <c r="A122" s="3">
        <v>2017</v>
      </c>
      <c r="B122" s="3">
        <v>3945</v>
      </c>
      <c r="C122" s="1" t="s">
        <v>328</v>
      </c>
      <c r="D122" s="2">
        <v>42794</v>
      </c>
      <c r="E122" s="1" t="s">
        <v>331</v>
      </c>
      <c r="F122" s="2">
        <v>42815</v>
      </c>
      <c r="G122" s="77">
        <v>2270.22</v>
      </c>
      <c r="H122" s="77">
        <v>0</v>
      </c>
      <c r="I122" s="77">
        <v>0</v>
      </c>
      <c r="J122" s="2">
        <v>1</v>
      </c>
      <c r="K122" s="78">
        <v>30</v>
      </c>
      <c r="L122" s="2">
        <v>42370</v>
      </c>
      <c r="M122" s="2">
        <v>42735</v>
      </c>
      <c r="N122" s="77">
        <v>0</v>
      </c>
      <c r="P122" s="77">
        <v>0</v>
      </c>
      <c r="Q122" s="78">
        <f>IF(J122-F122&gt;0,IF(R122="S",J122-F122,0),0)</f>
        <v>0</v>
      </c>
      <c r="R122" s="3" t="str">
        <f>IF(G122-H122-I122-P122&gt;0,"N",IF(J122=DATE(1900,1,1),"N","S"))</f>
        <v>N</v>
      </c>
      <c r="S122" s="77">
        <f>IF(G122-H122-I122-P122&gt;0,G122-H122-I122-P122,0)</f>
        <v>2270.22</v>
      </c>
      <c r="T122" s="78">
        <f>IF(J122-D122&gt;0,IF(R122="S",J122-D122,0),0)</f>
        <v>0</v>
      </c>
      <c r="U122" s="77">
        <f>IF(R122="S",H122*Q122,0)</f>
        <v>0</v>
      </c>
      <c r="V122" s="77">
        <f>IF(R122="S",H122*T122,0)</f>
        <v>0</v>
      </c>
      <c r="W122" s="78">
        <f>IF(R122="S",J122-F122-K122,0)</f>
        <v>0</v>
      </c>
      <c r="X122" s="77">
        <f>IF(R122="S",H122*W122,0)</f>
        <v>0</v>
      </c>
      <c r="AH122" s="2"/>
      <c r="AQ122" s="2"/>
      <c r="AS122" s="2"/>
      <c r="AT122" s="2"/>
      <c r="BD122" s="1"/>
      <c r="BE122" s="2"/>
      <c r="BF122" s="1"/>
      <c r="BG122" s="2"/>
      <c r="BK122" s="2"/>
      <c r="BM122" s="2"/>
      <c r="BN122" s="2"/>
      <c r="BT122" s="2"/>
      <c r="BU122" s="2"/>
    </row>
    <row r="123" spans="1:73" ht="16.5" customHeight="1">
      <c r="A123" s="3">
        <v>2017</v>
      </c>
      <c r="B123" s="3">
        <v>894</v>
      </c>
      <c r="C123" s="1" t="s">
        <v>333</v>
      </c>
      <c r="D123" s="2">
        <v>42388</v>
      </c>
      <c r="E123" s="1" t="s">
        <v>334</v>
      </c>
      <c r="F123" s="2">
        <v>42388</v>
      </c>
      <c r="G123" s="77">
        <v>56.14</v>
      </c>
      <c r="H123" s="77">
        <v>0</v>
      </c>
      <c r="I123" s="77">
        <v>0</v>
      </c>
      <c r="J123" s="2">
        <v>1</v>
      </c>
      <c r="K123" s="78">
        <v>30</v>
      </c>
      <c r="L123" s="2">
        <v>42370</v>
      </c>
      <c r="M123" s="2">
        <v>42735</v>
      </c>
      <c r="N123" s="77">
        <v>0</v>
      </c>
      <c r="P123" s="77">
        <v>0</v>
      </c>
      <c r="Q123" s="78">
        <f>IF(J123-F123&gt;0,IF(R123="S",J123-F123,0),0)</f>
        <v>0</v>
      </c>
      <c r="R123" s="3" t="str">
        <f>IF(G123-H123-I123-P123&gt;0,"N",IF(J123=DATE(1900,1,1),"N","S"))</f>
        <v>N</v>
      </c>
      <c r="S123" s="77">
        <f>IF(G123-H123-I123-P123&gt;0,G123-H123-I123-P123,0)</f>
        <v>56.14</v>
      </c>
      <c r="T123" s="78">
        <f>IF(J123-D123&gt;0,IF(R123="S",J123-D123,0),0)</f>
        <v>0</v>
      </c>
      <c r="U123" s="77">
        <f>IF(R123="S",H123*Q123,0)</f>
        <v>0</v>
      </c>
      <c r="V123" s="77">
        <f>IF(R123="S",H123*T123,0)</f>
        <v>0</v>
      </c>
      <c r="W123" s="78">
        <f>IF(R123="S",J123-F123-K123,0)</f>
        <v>0</v>
      </c>
      <c r="X123" s="77">
        <f>IF(R123="S",H123*W123,0)</f>
        <v>0</v>
      </c>
      <c r="AH123" s="2"/>
      <c r="AQ123" s="2"/>
      <c r="AS123" s="2"/>
      <c r="AT123" s="2"/>
      <c r="BD123" s="1"/>
      <c r="BE123" s="2"/>
      <c r="BF123" s="1"/>
      <c r="BG123" s="2"/>
      <c r="BK123" s="2"/>
      <c r="BM123" s="2"/>
      <c r="BN123" s="2"/>
      <c r="BT123" s="2"/>
      <c r="BU123" s="2"/>
    </row>
    <row r="124" spans="1:73" ht="16.5" customHeight="1">
      <c r="A124" s="3">
        <v>2017</v>
      </c>
      <c r="B124" s="3">
        <v>2208</v>
      </c>
      <c r="C124" s="1" t="s">
        <v>333</v>
      </c>
      <c r="D124" s="2">
        <v>42409</v>
      </c>
      <c r="E124" s="1" t="s">
        <v>335</v>
      </c>
      <c r="F124" s="2">
        <v>42410</v>
      </c>
      <c r="G124" s="77">
        <v>81.09</v>
      </c>
      <c r="H124" s="77">
        <v>0</v>
      </c>
      <c r="I124" s="77">
        <v>0</v>
      </c>
      <c r="J124" s="2">
        <v>1</v>
      </c>
      <c r="K124" s="78">
        <v>30</v>
      </c>
      <c r="L124" s="2">
        <v>42370</v>
      </c>
      <c r="M124" s="2">
        <v>42735</v>
      </c>
      <c r="N124" s="77">
        <v>0</v>
      </c>
      <c r="P124" s="77">
        <v>0</v>
      </c>
      <c r="Q124" s="78">
        <f>IF(J124-F124&gt;0,IF(R124="S",J124-F124,0),0)</f>
        <v>0</v>
      </c>
      <c r="R124" s="3" t="str">
        <f>IF(G124-H124-I124-P124&gt;0,"N",IF(J124=DATE(1900,1,1),"N","S"))</f>
        <v>N</v>
      </c>
      <c r="S124" s="77">
        <f>IF(G124-H124-I124-P124&gt;0,G124-H124-I124-P124,0)</f>
        <v>81.09</v>
      </c>
      <c r="T124" s="78">
        <f>IF(J124-D124&gt;0,IF(R124="S",J124-D124,0),0)</f>
        <v>0</v>
      </c>
      <c r="U124" s="77">
        <f>IF(R124="S",H124*Q124,0)</f>
        <v>0</v>
      </c>
      <c r="V124" s="77">
        <f>IF(R124="S",H124*T124,0)</f>
        <v>0</v>
      </c>
      <c r="W124" s="78">
        <f>IF(R124="S",J124-F124-K124,0)</f>
        <v>0</v>
      </c>
      <c r="X124" s="77">
        <f>IF(R124="S",H124*W124,0)</f>
        <v>0</v>
      </c>
      <c r="AH124" s="2"/>
      <c r="AQ124" s="2"/>
      <c r="AS124" s="2"/>
      <c r="AT124" s="2"/>
      <c r="BD124" s="1"/>
      <c r="BE124" s="2"/>
      <c r="BF124" s="1"/>
      <c r="BG124" s="2"/>
      <c r="BK124" s="2"/>
      <c r="BM124" s="2"/>
      <c r="BN124" s="2"/>
      <c r="BT124" s="2"/>
      <c r="BU124" s="2"/>
    </row>
    <row r="125" spans="1:73" ht="16.5" customHeight="1">
      <c r="A125" s="3">
        <v>2017</v>
      </c>
      <c r="B125" s="3">
        <v>3229</v>
      </c>
      <c r="C125" s="1" t="s">
        <v>336</v>
      </c>
      <c r="D125" s="2">
        <v>42794</v>
      </c>
      <c r="E125" s="1" t="s">
        <v>337</v>
      </c>
      <c r="F125" s="2">
        <v>42801</v>
      </c>
      <c r="G125" s="77">
        <v>24387.8</v>
      </c>
      <c r="H125" s="77">
        <v>0</v>
      </c>
      <c r="I125" s="77">
        <v>0</v>
      </c>
      <c r="J125" s="2">
        <v>1</v>
      </c>
      <c r="K125" s="78">
        <v>30</v>
      </c>
      <c r="L125" s="2">
        <v>42370</v>
      </c>
      <c r="M125" s="2">
        <v>42735</v>
      </c>
      <c r="N125" s="77">
        <v>0</v>
      </c>
      <c r="P125" s="77">
        <v>0</v>
      </c>
      <c r="Q125" s="78">
        <f>IF(J125-F125&gt;0,IF(R125="S",J125-F125,0),0)</f>
        <v>0</v>
      </c>
      <c r="R125" s="3" t="str">
        <f>IF(G125-H125-I125-P125&gt;0,"N",IF(J125=DATE(1900,1,1),"N","S"))</f>
        <v>N</v>
      </c>
      <c r="S125" s="77">
        <f>IF(G125-H125-I125-P125&gt;0,G125-H125-I125-P125,0)</f>
        <v>24387.8</v>
      </c>
      <c r="T125" s="78">
        <f>IF(J125-D125&gt;0,IF(R125="S",J125-D125,0),0)</f>
        <v>0</v>
      </c>
      <c r="U125" s="77">
        <f>IF(R125="S",H125*Q125,0)</f>
        <v>0</v>
      </c>
      <c r="V125" s="77">
        <f>IF(R125="S",H125*T125,0)</f>
        <v>0</v>
      </c>
      <c r="W125" s="78">
        <f>IF(R125="S",J125-F125-K125,0)</f>
        <v>0</v>
      </c>
      <c r="X125" s="77">
        <f>IF(R125="S",H125*W125,0)</f>
        <v>0</v>
      </c>
      <c r="AH125" s="2"/>
      <c r="AQ125" s="2"/>
      <c r="AS125" s="2"/>
      <c r="AT125" s="2"/>
      <c r="BD125" s="1"/>
      <c r="BE125" s="2"/>
      <c r="BF125" s="1"/>
      <c r="BG125" s="2"/>
      <c r="BK125" s="2"/>
      <c r="BM125" s="2"/>
      <c r="BN125" s="2"/>
      <c r="BT125" s="2"/>
      <c r="BU125" s="2"/>
    </row>
    <row r="126" spans="1:73" ht="16.5" customHeight="1">
      <c r="A126" s="3">
        <v>2017</v>
      </c>
      <c r="B126" s="3">
        <v>5014</v>
      </c>
      <c r="C126" s="1" t="s">
        <v>342</v>
      </c>
      <c r="D126" s="2">
        <v>42832</v>
      </c>
      <c r="E126" s="1" t="s">
        <v>343</v>
      </c>
      <c r="F126" s="2">
        <v>42835</v>
      </c>
      <c r="G126" s="77">
        <v>3660</v>
      </c>
      <c r="H126" s="77">
        <v>0</v>
      </c>
      <c r="I126" s="77">
        <v>0</v>
      </c>
      <c r="J126" s="2">
        <v>1</v>
      </c>
      <c r="K126" s="78">
        <v>30</v>
      </c>
      <c r="L126" s="2">
        <v>42370</v>
      </c>
      <c r="M126" s="2">
        <v>42735</v>
      </c>
      <c r="N126" s="77">
        <v>0</v>
      </c>
      <c r="P126" s="77">
        <v>0</v>
      </c>
      <c r="Q126" s="78">
        <f>IF(J126-F126&gt;0,IF(R126="S",J126-F126,0),0)</f>
        <v>0</v>
      </c>
      <c r="R126" s="3" t="str">
        <f>IF(G126-H126-I126-P126&gt;0,"N",IF(J126=DATE(1900,1,1),"N","S"))</f>
        <v>N</v>
      </c>
      <c r="S126" s="77">
        <f>IF(G126-H126-I126-P126&gt;0,G126-H126-I126-P126,0)</f>
        <v>3660</v>
      </c>
      <c r="T126" s="78">
        <f>IF(J126-D126&gt;0,IF(R126="S",J126-D126,0),0)</f>
        <v>0</v>
      </c>
      <c r="U126" s="77">
        <f>IF(R126="S",H126*Q126,0)</f>
        <v>0</v>
      </c>
      <c r="V126" s="77">
        <f>IF(R126="S",H126*T126,0)</f>
        <v>0</v>
      </c>
      <c r="W126" s="78">
        <f>IF(R126="S",J126-F126-K126,0)</f>
        <v>0</v>
      </c>
      <c r="X126" s="77">
        <f>IF(R126="S",H126*W126,0)</f>
        <v>0</v>
      </c>
      <c r="AH126" s="2"/>
      <c r="AQ126" s="2"/>
      <c r="AS126" s="2"/>
      <c r="AT126" s="2"/>
      <c r="BD126" s="1"/>
      <c r="BE126" s="2"/>
      <c r="BF126" s="1"/>
      <c r="BG126" s="2"/>
      <c r="BK126" s="2"/>
      <c r="BM126" s="2"/>
      <c r="BN126" s="2"/>
      <c r="BT126" s="2"/>
      <c r="BU126" s="2"/>
    </row>
    <row r="127" spans="1:73" ht="16.5" customHeight="1">
      <c r="A127" s="3">
        <v>2017</v>
      </c>
      <c r="B127" s="3">
        <v>5010</v>
      </c>
      <c r="C127" s="1" t="s">
        <v>344</v>
      </c>
      <c r="D127" s="2">
        <v>42825</v>
      </c>
      <c r="E127" s="1" t="s">
        <v>345</v>
      </c>
      <c r="F127" s="2">
        <v>42835</v>
      </c>
      <c r="G127" s="77">
        <v>436.76</v>
      </c>
      <c r="H127" s="77">
        <v>0</v>
      </c>
      <c r="I127" s="77">
        <v>0</v>
      </c>
      <c r="J127" s="2">
        <v>1</v>
      </c>
      <c r="K127" s="78">
        <v>30</v>
      </c>
      <c r="L127" s="2">
        <v>42370</v>
      </c>
      <c r="M127" s="2">
        <v>42735</v>
      </c>
      <c r="N127" s="77">
        <v>0</v>
      </c>
      <c r="P127" s="77">
        <v>0</v>
      </c>
      <c r="Q127" s="78">
        <f>IF(J127-F127&gt;0,IF(R127="S",J127-F127,0),0)</f>
        <v>0</v>
      </c>
      <c r="R127" s="3" t="str">
        <f>IF(G127-H127-I127-P127&gt;0,"N",IF(J127=DATE(1900,1,1),"N","S"))</f>
        <v>N</v>
      </c>
      <c r="S127" s="77">
        <f>IF(G127-H127-I127-P127&gt;0,G127-H127-I127-P127,0)</f>
        <v>436.76</v>
      </c>
      <c r="T127" s="78">
        <f>IF(J127-D127&gt;0,IF(R127="S",J127-D127,0),0)</f>
        <v>0</v>
      </c>
      <c r="U127" s="77">
        <f>IF(R127="S",H127*Q127,0)</f>
        <v>0</v>
      </c>
      <c r="V127" s="77">
        <f>IF(R127="S",H127*T127,0)</f>
        <v>0</v>
      </c>
      <c r="W127" s="78">
        <f>IF(R127="S",J127-F127-K127,0)</f>
        <v>0</v>
      </c>
      <c r="X127" s="77">
        <f>IF(R127="S",H127*W127,0)</f>
        <v>0</v>
      </c>
      <c r="AH127" s="2"/>
      <c r="AQ127" s="2"/>
      <c r="AS127" s="2"/>
      <c r="AT127" s="2"/>
      <c r="BD127" s="1"/>
      <c r="BE127" s="2"/>
      <c r="BF127" s="1"/>
      <c r="BG127" s="2"/>
      <c r="BK127" s="2"/>
      <c r="BM127" s="2"/>
      <c r="BN127" s="2"/>
      <c r="BT127" s="2"/>
      <c r="BU127" s="2"/>
    </row>
    <row r="128" spans="1:73" ht="16.5" customHeight="1">
      <c r="A128" s="3">
        <v>2017</v>
      </c>
      <c r="B128" s="3">
        <v>2368</v>
      </c>
      <c r="C128" s="1" t="s">
        <v>356</v>
      </c>
      <c r="D128" s="2">
        <v>42783</v>
      </c>
      <c r="E128" s="1" t="s">
        <v>357</v>
      </c>
      <c r="F128" s="2">
        <v>42786</v>
      </c>
      <c r="G128" s="77">
        <v>468.85</v>
      </c>
      <c r="H128" s="77">
        <v>0</v>
      </c>
      <c r="I128" s="77">
        <v>0</v>
      </c>
      <c r="J128" s="2">
        <v>1</v>
      </c>
      <c r="K128" s="78">
        <v>30</v>
      </c>
      <c r="L128" s="2">
        <v>42370</v>
      </c>
      <c r="M128" s="2">
        <v>42735</v>
      </c>
      <c r="N128" s="77">
        <v>0</v>
      </c>
      <c r="P128" s="77">
        <v>0</v>
      </c>
      <c r="Q128" s="78">
        <f>IF(J128-F128&gt;0,IF(R128="S",J128-F128,0),0)</f>
        <v>0</v>
      </c>
      <c r="R128" s="3" t="str">
        <f>IF(G128-H128-I128-P128&gt;0,"N",IF(J128=DATE(1900,1,1),"N","S"))</f>
        <v>N</v>
      </c>
      <c r="S128" s="77">
        <f>IF(G128-H128-I128-P128&gt;0,G128-H128-I128-P128,0)</f>
        <v>468.85</v>
      </c>
      <c r="T128" s="78">
        <f>IF(J128-D128&gt;0,IF(R128="S",J128-D128,0),0)</f>
        <v>0</v>
      </c>
      <c r="U128" s="77">
        <f>IF(R128="S",H128*Q128,0)</f>
        <v>0</v>
      </c>
      <c r="V128" s="77">
        <f>IF(R128="S",H128*T128,0)</f>
        <v>0</v>
      </c>
      <c r="W128" s="78">
        <f>IF(R128="S",J128-F128-K128,0)</f>
        <v>0</v>
      </c>
      <c r="X128" s="77">
        <f>IF(R128="S",H128*W128,0)</f>
        <v>0</v>
      </c>
      <c r="AH128" s="2"/>
      <c r="AQ128" s="2"/>
      <c r="AS128" s="2"/>
      <c r="AT128" s="2"/>
      <c r="BD128" s="1"/>
      <c r="BE128" s="2"/>
      <c r="BF128" s="1"/>
      <c r="BG128" s="2"/>
      <c r="BK128" s="2"/>
      <c r="BM128" s="2"/>
      <c r="BN128" s="2"/>
      <c r="BT128" s="2"/>
      <c r="BU128" s="2"/>
    </row>
    <row r="129" spans="1:73" ht="16.5" customHeight="1">
      <c r="A129" s="3">
        <v>2017</v>
      </c>
      <c r="B129" s="3">
        <v>3419</v>
      </c>
      <c r="C129" s="1" t="s">
        <v>356</v>
      </c>
      <c r="D129" s="2">
        <v>42794</v>
      </c>
      <c r="E129" s="1" t="s">
        <v>358</v>
      </c>
      <c r="F129" s="2">
        <v>42803</v>
      </c>
      <c r="G129" s="77">
        <v>138.85</v>
      </c>
      <c r="H129" s="77">
        <v>0</v>
      </c>
      <c r="I129" s="77">
        <v>0</v>
      </c>
      <c r="J129" s="2">
        <v>1</v>
      </c>
      <c r="K129" s="78">
        <v>30</v>
      </c>
      <c r="L129" s="2">
        <v>42370</v>
      </c>
      <c r="M129" s="2">
        <v>42735</v>
      </c>
      <c r="N129" s="77">
        <v>0</v>
      </c>
      <c r="P129" s="77">
        <v>0</v>
      </c>
      <c r="Q129" s="78">
        <f>IF(J129-F129&gt;0,IF(R129="S",J129-F129,0),0)</f>
        <v>0</v>
      </c>
      <c r="R129" s="3" t="str">
        <f>IF(G129-H129-I129-P129&gt;0,"N",IF(J129=DATE(1900,1,1),"N","S"))</f>
        <v>N</v>
      </c>
      <c r="S129" s="77">
        <f>IF(G129-H129-I129-P129&gt;0,G129-H129-I129-P129,0)</f>
        <v>138.85</v>
      </c>
      <c r="T129" s="78">
        <f>IF(J129-D129&gt;0,IF(R129="S",J129-D129,0),0)</f>
        <v>0</v>
      </c>
      <c r="U129" s="77">
        <f>IF(R129="S",H129*Q129,0)</f>
        <v>0</v>
      </c>
      <c r="V129" s="77">
        <f>IF(R129="S",H129*T129,0)</f>
        <v>0</v>
      </c>
      <c r="W129" s="78">
        <f>IF(R129="S",J129-F129-K129,0)</f>
        <v>0</v>
      </c>
      <c r="X129" s="77">
        <f>IF(R129="S",H129*W129,0)</f>
        <v>0</v>
      </c>
      <c r="AH129" s="2"/>
      <c r="AQ129" s="2"/>
      <c r="AS129" s="2"/>
      <c r="AT129" s="2"/>
      <c r="BD129" s="1"/>
      <c r="BE129" s="2"/>
      <c r="BF129" s="1"/>
      <c r="BG129" s="2"/>
      <c r="BK129" s="2"/>
      <c r="BM129" s="2"/>
      <c r="BN129" s="2"/>
      <c r="BT129" s="2"/>
      <c r="BU129" s="2"/>
    </row>
    <row r="130" spans="1:73" ht="16.5" customHeight="1">
      <c r="A130" s="3">
        <v>2017</v>
      </c>
      <c r="B130" s="3">
        <v>3418</v>
      </c>
      <c r="C130" s="1" t="s">
        <v>356</v>
      </c>
      <c r="D130" s="2">
        <v>42794</v>
      </c>
      <c r="E130" s="1" t="s">
        <v>359</v>
      </c>
      <c r="F130" s="2">
        <v>42803</v>
      </c>
      <c r="G130" s="77">
        <v>2407.2</v>
      </c>
      <c r="H130" s="77">
        <v>0</v>
      </c>
      <c r="I130" s="77">
        <v>0</v>
      </c>
      <c r="J130" s="2">
        <v>1</v>
      </c>
      <c r="K130" s="78">
        <v>30</v>
      </c>
      <c r="L130" s="2">
        <v>42370</v>
      </c>
      <c r="M130" s="2">
        <v>42735</v>
      </c>
      <c r="N130" s="77">
        <v>0</v>
      </c>
      <c r="P130" s="77">
        <v>0</v>
      </c>
      <c r="Q130" s="78">
        <f>IF(J130-F130&gt;0,IF(R130="S",J130-F130,0),0)</f>
        <v>0</v>
      </c>
      <c r="R130" s="3" t="str">
        <f>IF(G130-H130-I130-P130&gt;0,"N",IF(J130=DATE(1900,1,1),"N","S"))</f>
        <v>N</v>
      </c>
      <c r="S130" s="77">
        <f>IF(G130-H130-I130-P130&gt;0,G130-H130-I130-P130,0)</f>
        <v>2407.2</v>
      </c>
      <c r="T130" s="78">
        <f>IF(J130-D130&gt;0,IF(R130="S",J130-D130,0),0)</f>
        <v>0</v>
      </c>
      <c r="U130" s="77">
        <f>IF(R130="S",H130*Q130,0)</f>
        <v>0</v>
      </c>
      <c r="V130" s="77">
        <f>IF(R130="S",H130*T130,0)</f>
        <v>0</v>
      </c>
      <c r="W130" s="78">
        <f>IF(R130="S",J130-F130-K130,0)</f>
        <v>0</v>
      </c>
      <c r="X130" s="77">
        <f>IF(R130="S",H130*W130,0)</f>
        <v>0</v>
      </c>
      <c r="AH130" s="2"/>
      <c r="AQ130" s="2"/>
      <c r="AS130" s="2"/>
      <c r="AT130" s="2"/>
      <c r="BD130" s="1"/>
      <c r="BE130" s="2"/>
      <c r="BF130" s="1"/>
      <c r="BG130" s="2"/>
      <c r="BK130" s="2"/>
      <c r="BM130" s="2"/>
      <c r="BN130" s="2"/>
      <c r="BT130" s="2"/>
      <c r="BU130" s="2"/>
    </row>
    <row r="131" spans="1:73" ht="16.5" customHeight="1">
      <c r="A131" s="3">
        <v>2017</v>
      </c>
      <c r="B131" s="3">
        <v>2124</v>
      </c>
      <c r="C131" s="1" t="s">
        <v>356</v>
      </c>
      <c r="D131" s="2">
        <v>42766</v>
      </c>
      <c r="E131" s="1" t="s">
        <v>360</v>
      </c>
      <c r="F131" s="2">
        <v>42783</v>
      </c>
      <c r="G131" s="77">
        <v>3294</v>
      </c>
      <c r="H131" s="77">
        <v>0</v>
      </c>
      <c r="I131" s="77">
        <v>0</v>
      </c>
      <c r="J131" s="2">
        <v>1</v>
      </c>
      <c r="K131" s="78">
        <v>30</v>
      </c>
      <c r="L131" s="2">
        <v>42370</v>
      </c>
      <c r="M131" s="2">
        <v>42735</v>
      </c>
      <c r="N131" s="77">
        <v>0</v>
      </c>
      <c r="P131" s="77">
        <v>0</v>
      </c>
      <c r="Q131" s="78">
        <f>IF(J131-F131&gt;0,IF(R131="S",J131-F131,0),0)</f>
        <v>0</v>
      </c>
      <c r="R131" s="3" t="str">
        <f>IF(G131-H131-I131-P131&gt;0,"N",IF(J131=DATE(1900,1,1),"N","S"))</f>
        <v>N</v>
      </c>
      <c r="S131" s="77">
        <f>IF(G131-H131-I131-P131&gt;0,G131-H131-I131-P131,0)</f>
        <v>3294</v>
      </c>
      <c r="T131" s="78">
        <f>IF(J131-D131&gt;0,IF(R131="S",J131-D131,0),0)</f>
        <v>0</v>
      </c>
      <c r="U131" s="77">
        <f>IF(R131="S",H131*Q131,0)</f>
        <v>0</v>
      </c>
      <c r="V131" s="77">
        <f>IF(R131="S",H131*T131,0)</f>
        <v>0</v>
      </c>
      <c r="W131" s="78">
        <f>IF(R131="S",J131-F131-K131,0)</f>
        <v>0</v>
      </c>
      <c r="X131" s="77">
        <f>IF(R131="S",H131*W131,0)</f>
        <v>0</v>
      </c>
      <c r="AH131" s="2"/>
      <c r="AQ131" s="2"/>
      <c r="AS131" s="2"/>
      <c r="AT131" s="2"/>
      <c r="BD131" s="1"/>
      <c r="BE131" s="2"/>
      <c r="BF131" s="1"/>
      <c r="BG131" s="2"/>
      <c r="BK131" s="2"/>
      <c r="BM131" s="2"/>
      <c r="BN131" s="2"/>
      <c r="BT131" s="2"/>
      <c r="BU131" s="2"/>
    </row>
    <row r="132" spans="1:73" ht="16.5" customHeight="1">
      <c r="A132" s="3">
        <v>2017</v>
      </c>
      <c r="B132" s="3">
        <v>3417</v>
      </c>
      <c r="C132" s="1" t="s">
        <v>356</v>
      </c>
      <c r="D132" s="2">
        <v>42794</v>
      </c>
      <c r="E132" s="1" t="s">
        <v>368</v>
      </c>
      <c r="F132" s="2">
        <v>42803</v>
      </c>
      <c r="G132" s="77">
        <v>2073.02</v>
      </c>
      <c r="H132" s="77">
        <v>0</v>
      </c>
      <c r="I132" s="77">
        <v>0</v>
      </c>
      <c r="J132" s="2">
        <v>1</v>
      </c>
      <c r="K132" s="78">
        <v>30</v>
      </c>
      <c r="L132" s="2">
        <v>42370</v>
      </c>
      <c r="M132" s="2">
        <v>42735</v>
      </c>
      <c r="N132" s="77">
        <v>0</v>
      </c>
      <c r="P132" s="77">
        <v>0</v>
      </c>
      <c r="Q132" s="78">
        <f>IF(J132-F132&gt;0,IF(R132="S",J132-F132,0),0)</f>
        <v>0</v>
      </c>
      <c r="R132" s="3" t="str">
        <f>IF(G132-H132-I132-P132&gt;0,"N",IF(J132=DATE(1900,1,1),"N","S"))</f>
        <v>N</v>
      </c>
      <c r="S132" s="77">
        <f>IF(G132-H132-I132-P132&gt;0,G132-H132-I132-P132,0)</f>
        <v>2073.02</v>
      </c>
      <c r="T132" s="78">
        <f>IF(J132-D132&gt;0,IF(R132="S",J132-D132,0),0)</f>
        <v>0</v>
      </c>
      <c r="U132" s="77">
        <f>IF(R132="S",H132*Q132,0)</f>
        <v>0</v>
      </c>
      <c r="V132" s="77">
        <f>IF(R132="S",H132*T132,0)</f>
        <v>0</v>
      </c>
      <c r="W132" s="78">
        <f>IF(R132="S",J132-F132-K132,0)</f>
        <v>0</v>
      </c>
      <c r="X132" s="77">
        <f>IF(R132="S",H132*W132,0)</f>
        <v>0</v>
      </c>
      <c r="AH132" s="2"/>
      <c r="AQ132" s="2"/>
      <c r="AS132" s="2"/>
      <c r="AT132" s="2"/>
      <c r="BD132" s="1"/>
      <c r="BE132" s="2"/>
      <c r="BF132" s="1"/>
      <c r="BG132" s="2"/>
      <c r="BK132" s="2"/>
      <c r="BM132" s="2"/>
      <c r="BN132" s="2"/>
      <c r="BT132" s="2"/>
      <c r="BU132" s="2"/>
    </row>
    <row r="133" spans="1:73" ht="16.5" customHeight="1">
      <c r="A133" s="3">
        <v>2017</v>
      </c>
      <c r="B133" s="3">
        <v>5609</v>
      </c>
      <c r="C133" s="1" t="s">
        <v>356</v>
      </c>
      <c r="D133" s="2">
        <v>42460</v>
      </c>
      <c r="E133" s="1" t="s">
        <v>371</v>
      </c>
      <c r="F133" s="2">
        <v>42472</v>
      </c>
      <c r="G133" s="77">
        <v>228.51</v>
      </c>
      <c r="H133" s="77">
        <v>0</v>
      </c>
      <c r="I133" s="77">
        <v>0</v>
      </c>
      <c r="J133" s="2">
        <v>1</v>
      </c>
      <c r="K133" s="78">
        <v>30</v>
      </c>
      <c r="L133" s="2">
        <v>42370</v>
      </c>
      <c r="M133" s="2">
        <v>42735</v>
      </c>
      <c r="N133" s="77">
        <v>0</v>
      </c>
      <c r="P133" s="77">
        <v>0</v>
      </c>
      <c r="Q133" s="78">
        <f>IF(J133-F133&gt;0,IF(R133="S",J133-F133,0),0)</f>
        <v>0</v>
      </c>
      <c r="R133" s="3" t="str">
        <f>IF(G133-H133-I133-P133&gt;0,"N",IF(J133=DATE(1900,1,1),"N","S"))</f>
        <v>N</v>
      </c>
      <c r="S133" s="77">
        <f>IF(G133-H133-I133-P133&gt;0,G133-H133-I133-P133,0)</f>
        <v>228.51</v>
      </c>
      <c r="T133" s="78">
        <f>IF(J133-D133&gt;0,IF(R133="S",J133-D133,0),0)</f>
        <v>0</v>
      </c>
      <c r="U133" s="77">
        <f>IF(R133="S",H133*Q133,0)</f>
        <v>0</v>
      </c>
      <c r="V133" s="77">
        <f>IF(R133="S",H133*T133,0)</f>
        <v>0</v>
      </c>
      <c r="W133" s="78">
        <f>IF(R133="S",J133-F133-K133,0)</f>
        <v>0</v>
      </c>
      <c r="X133" s="77">
        <f>IF(R133="S",H133*W133,0)</f>
        <v>0</v>
      </c>
      <c r="AH133" s="2"/>
      <c r="AQ133" s="2"/>
      <c r="AS133" s="2"/>
      <c r="AT133" s="2"/>
      <c r="BD133" s="1"/>
      <c r="BE133" s="2"/>
      <c r="BF133" s="1"/>
      <c r="BG133" s="2"/>
      <c r="BK133" s="2"/>
      <c r="BM133" s="2"/>
      <c r="BN133" s="2"/>
      <c r="BT133" s="2"/>
      <c r="BU133" s="2"/>
    </row>
    <row r="134" spans="1:73" ht="16.5" customHeight="1">
      <c r="A134" s="3">
        <v>2017</v>
      </c>
      <c r="B134" s="3">
        <v>5610</v>
      </c>
      <c r="C134" s="1" t="s">
        <v>356</v>
      </c>
      <c r="D134" s="2">
        <v>42460</v>
      </c>
      <c r="E134" s="1" t="s">
        <v>372</v>
      </c>
      <c r="F134" s="2">
        <v>42472</v>
      </c>
      <c r="G134" s="77">
        <v>147.25</v>
      </c>
      <c r="H134" s="77">
        <v>0</v>
      </c>
      <c r="I134" s="77">
        <v>0</v>
      </c>
      <c r="J134" s="2">
        <v>1</v>
      </c>
      <c r="K134" s="78">
        <v>30</v>
      </c>
      <c r="L134" s="2">
        <v>42370</v>
      </c>
      <c r="M134" s="2">
        <v>42735</v>
      </c>
      <c r="N134" s="77">
        <v>0</v>
      </c>
      <c r="P134" s="77">
        <v>0</v>
      </c>
      <c r="Q134" s="78">
        <f>IF(J134-F134&gt;0,IF(R134="S",J134-F134,0),0)</f>
        <v>0</v>
      </c>
      <c r="R134" s="3" t="str">
        <f>IF(G134-H134-I134-P134&gt;0,"N",IF(J134=DATE(1900,1,1),"N","S"))</f>
        <v>N</v>
      </c>
      <c r="S134" s="77">
        <f>IF(G134-H134-I134-P134&gt;0,G134-H134-I134-P134,0)</f>
        <v>147.25</v>
      </c>
      <c r="T134" s="78">
        <f>IF(J134-D134&gt;0,IF(R134="S",J134-D134,0),0)</f>
        <v>0</v>
      </c>
      <c r="U134" s="77">
        <f>IF(R134="S",H134*Q134,0)</f>
        <v>0</v>
      </c>
      <c r="V134" s="77">
        <f>IF(R134="S",H134*T134,0)</f>
        <v>0</v>
      </c>
      <c r="W134" s="78">
        <f>IF(R134="S",J134-F134-K134,0)</f>
        <v>0</v>
      </c>
      <c r="X134" s="77">
        <f>IF(R134="S",H134*W134,0)</f>
        <v>0</v>
      </c>
      <c r="AH134" s="2"/>
      <c r="AQ134" s="2"/>
      <c r="AS134" s="2"/>
      <c r="AT134" s="2"/>
      <c r="BD134" s="1"/>
      <c r="BE134" s="2"/>
      <c r="BF134" s="1"/>
      <c r="BG134" s="2"/>
      <c r="BK134" s="2"/>
      <c r="BM134" s="2"/>
      <c r="BN134" s="2"/>
      <c r="BT134" s="2"/>
      <c r="BU134" s="2"/>
    </row>
    <row r="135" spans="1:73" ht="16.5" customHeight="1">
      <c r="A135" s="3">
        <v>2017</v>
      </c>
      <c r="B135" s="3">
        <v>5611</v>
      </c>
      <c r="C135" s="1" t="s">
        <v>356</v>
      </c>
      <c r="D135" s="2">
        <v>42460</v>
      </c>
      <c r="E135" s="1" t="s">
        <v>373</v>
      </c>
      <c r="F135" s="2">
        <v>42472</v>
      </c>
      <c r="G135" s="77">
        <v>73.2</v>
      </c>
      <c r="H135" s="77">
        <v>0</v>
      </c>
      <c r="I135" s="77">
        <v>0</v>
      </c>
      <c r="J135" s="2">
        <v>1</v>
      </c>
      <c r="K135" s="78">
        <v>30</v>
      </c>
      <c r="L135" s="2">
        <v>42370</v>
      </c>
      <c r="M135" s="2">
        <v>42735</v>
      </c>
      <c r="N135" s="77">
        <v>0</v>
      </c>
      <c r="P135" s="77">
        <v>0</v>
      </c>
      <c r="Q135" s="78">
        <f>IF(J135-F135&gt;0,IF(R135="S",J135-F135,0),0)</f>
        <v>0</v>
      </c>
      <c r="R135" s="3" t="str">
        <f>IF(G135-H135-I135-P135&gt;0,"N",IF(J135=DATE(1900,1,1),"N","S"))</f>
        <v>N</v>
      </c>
      <c r="S135" s="77">
        <f>IF(G135-H135-I135-P135&gt;0,G135-H135-I135-P135,0)</f>
        <v>73.2</v>
      </c>
      <c r="T135" s="78">
        <f>IF(J135-D135&gt;0,IF(R135="S",J135-D135,0),0)</f>
        <v>0</v>
      </c>
      <c r="U135" s="77">
        <f>IF(R135="S",H135*Q135,0)</f>
        <v>0</v>
      </c>
      <c r="V135" s="77">
        <f>IF(R135="S",H135*T135,0)</f>
        <v>0</v>
      </c>
      <c r="W135" s="78">
        <f>IF(R135="S",J135-F135-K135,0)</f>
        <v>0</v>
      </c>
      <c r="X135" s="77">
        <f>IF(R135="S",H135*W135,0)</f>
        <v>0</v>
      </c>
      <c r="AH135" s="2"/>
      <c r="AQ135" s="2"/>
      <c r="AS135" s="2"/>
      <c r="AT135" s="2"/>
      <c r="BD135" s="1"/>
      <c r="BE135" s="2"/>
      <c r="BF135" s="1"/>
      <c r="BG135" s="2"/>
      <c r="BK135" s="2"/>
      <c r="BM135" s="2"/>
      <c r="BN135" s="2"/>
      <c r="BT135" s="2"/>
      <c r="BU135" s="2"/>
    </row>
    <row r="136" spans="1:73" ht="16.5" customHeight="1">
      <c r="A136" s="3">
        <v>2017</v>
      </c>
      <c r="B136" s="3">
        <v>5018</v>
      </c>
      <c r="C136" s="1" t="s">
        <v>356</v>
      </c>
      <c r="D136" s="2">
        <v>42825</v>
      </c>
      <c r="E136" s="1" t="s">
        <v>379</v>
      </c>
      <c r="F136" s="2">
        <v>42835</v>
      </c>
      <c r="G136" s="77">
        <v>110.95</v>
      </c>
      <c r="H136" s="77">
        <v>0</v>
      </c>
      <c r="I136" s="77">
        <v>0</v>
      </c>
      <c r="J136" s="2">
        <v>1</v>
      </c>
      <c r="K136" s="78">
        <v>30</v>
      </c>
      <c r="L136" s="2">
        <v>42370</v>
      </c>
      <c r="M136" s="2">
        <v>42735</v>
      </c>
      <c r="N136" s="77">
        <v>0</v>
      </c>
      <c r="P136" s="77">
        <v>0</v>
      </c>
      <c r="Q136" s="78">
        <f>IF(J136-F136&gt;0,IF(R136="S",J136-F136,0),0)</f>
        <v>0</v>
      </c>
      <c r="R136" s="3" t="str">
        <f>IF(G136-H136-I136-P136&gt;0,"N",IF(J136=DATE(1900,1,1),"N","S"))</f>
        <v>N</v>
      </c>
      <c r="S136" s="77">
        <f>IF(G136-H136-I136-P136&gt;0,G136-H136-I136-P136,0)</f>
        <v>110.95</v>
      </c>
      <c r="T136" s="78">
        <f>IF(J136-D136&gt;0,IF(R136="S",J136-D136,0),0)</f>
        <v>0</v>
      </c>
      <c r="U136" s="77">
        <f>IF(R136="S",H136*Q136,0)</f>
        <v>0</v>
      </c>
      <c r="V136" s="77">
        <f>IF(R136="S",H136*T136,0)</f>
        <v>0</v>
      </c>
      <c r="W136" s="78">
        <f>IF(R136="S",J136-F136-K136,0)</f>
        <v>0</v>
      </c>
      <c r="X136" s="77">
        <f>IF(R136="S",H136*W136,0)</f>
        <v>0</v>
      </c>
      <c r="AH136" s="2"/>
      <c r="AS136" s="2"/>
      <c r="AT136" s="2"/>
      <c r="BD136" s="1"/>
      <c r="BE136" s="2"/>
      <c r="BF136" s="1"/>
      <c r="BG136" s="2"/>
      <c r="BK136" s="2"/>
      <c r="BM136" s="2"/>
      <c r="BN136" s="2"/>
      <c r="BT136" s="2"/>
      <c r="BU136" s="2"/>
    </row>
    <row r="137" spans="1:73" ht="16.5" customHeight="1">
      <c r="A137" s="3">
        <v>2017</v>
      </c>
      <c r="B137" s="3">
        <v>2239</v>
      </c>
      <c r="C137" s="1" t="s">
        <v>356</v>
      </c>
      <c r="D137" s="2">
        <v>42781</v>
      </c>
      <c r="E137" s="1" t="s">
        <v>380</v>
      </c>
      <c r="F137" s="2">
        <v>42783</v>
      </c>
      <c r="G137" s="77">
        <v>10.92</v>
      </c>
      <c r="H137" s="77">
        <v>0</v>
      </c>
      <c r="I137" s="77">
        <v>0</v>
      </c>
      <c r="J137" s="2">
        <v>1</v>
      </c>
      <c r="K137" s="78">
        <v>30</v>
      </c>
      <c r="L137" s="2">
        <v>42370</v>
      </c>
      <c r="M137" s="2">
        <v>42735</v>
      </c>
      <c r="N137" s="77">
        <v>0</v>
      </c>
      <c r="P137" s="77">
        <v>0</v>
      </c>
      <c r="Q137" s="78">
        <f>IF(J137-F137&gt;0,IF(R137="S",J137-F137,0),0)</f>
        <v>0</v>
      </c>
      <c r="R137" s="3" t="str">
        <f>IF(G137-H137-I137-P137&gt;0,"N",IF(J137=DATE(1900,1,1),"N","S"))</f>
        <v>N</v>
      </c>
      <c r="S137" s="77">
        <f>IF(G137-H137-I137-P137&gt;0,G137-H137-I137-P137,0)</f>
        <v>10.92</v>
      </c>
      <c r="T137" s="78">
        <f>IF(J137-D137&gt;0,IF(R137="S",J137-D137,0),0)</f>
        <v>0</v>
      </c>
      <c r="U137" s="77">
        <f>IF(R137="S",H137*Q137,0)</f>
        <v>0</v>
      </c>
      <c r="V137" s="77">
        <f>IF(R137="S",H137*T137,0)</f>
        <v>0</v>
      </c>
      <c r="W137" s="78">
        <f>IF(R137="S",J137-F137-K137,0)</f>
        <v>0</v>
      </c>
      <c r="X137" s="77">
        <f>IF(R137="S",H137*W137,0)</f>
        <v>0</v>
      </c>
      <c r="AH137" s="2"/>
      <c r="AQ137" s="2"/>
      <c r="AS137" s="2"/>
      <c r="AT137" s="2"/>
      <c r="BD137" s="1"/>
      <c r="BE137" s="2"/>
      <c r="BF137" s="1"/>
      <c r="BG137" s="2"/>
      <c r="BK137" s="2"/>
      <c r="BM137" s="2"/>
      <c r="BN137" s="2"/>
      <c r="BT137" s="2"/>
      <c r="BU137" s="2"/>
    </row>
    <row r="138" spans="1:73" ht="16.5" customHeight="1">
      <c r="A138" s="3">
        <v>2017</v>
      </c>
      <c r="B138" s="3">
        <v>4589</v>
      </c>
      <c r="C138" s="1" t="s">
        <v>356</v>
      </c>
      <c r="D138" s="2">
        <v>42823</v>
      </c>
      <c r="E138" s="1" t="s">
        <v>381</v>
      </c>
      <c r="F138" s="2">
        <v>42825</v>
      </c>
      <c r="G138" s="77">
        <v>51.24</v>
      </c>
      <c r="H138" s="77">
        <v>0</v>
      </c>
      <c r="I138" s="77">
        <v>0</v>
      </c>
      <c r="J138" s="2">
        <v>1</v>
      </c>
      <c r="K138" s="78">
        <v>30</v>
      </c>
      <c r="L138" s="2">
        <v>42370</v>
      </c>
      <c r="M138" s="2">
        <v>42735</v>
      </c>
      <c r="N138" s="77">
        <v>0</v>
      </c>
      <c r="P138" s="77">
        <v>0</v>
      </c>
      <c r="Q138" s="78">
        <f>IF(J138-F138&gt;0,IF(R138="S",J138-F138,0),0)</f>
        <v>0</v>
      </c>
      <c r="R138" s="3" t="str">
        <f>IF(G138-H138-I138-P138&gt;0,"N",IF(J138=DATE(1900,1,1),"N","S"))</f>
        <v>N</v>
      </c>
      <c r="S138" s="77">
        <f>IF(G138-H138-I138-P138&gt;0,G138-H138-I138-P138,0)</f>
        <v>51.24</v>
      </c>
      <c r="T138" s="78">
        <f>IF(J138-D138&gt;0,IF(R138="S",J138-D138,0),0)</f>
        <v>0</v>
      </c>
      <c r="U138" s="77">
        <f>IF(R138="S",H138*Q138,0)</f>
        <v>0</v>
      </c>
      <c r="V138" s="77">
        <f>IF(R138="S",H138*T138,0)</f>
        <v>0</v>
      </c>
      <c r="W138" s="78">
        <f>IF(R138="S",J138-F138-K138,0)</f>
        <v>0</v>
      </c>
      <c r="X138" s="77">
        <f>IF(R138="S",H138*W138,0)</f>
        <v>0</v>
      </c>
      <c r="AH138" s="2"/>
      <c r="AQ138" s="2"/>
      <c r="AS138" s="2"/>
      <c r="AT138" s="2"/>
      <c r="BD138" s="1"/>
      <c r="BE138" s="2"/>
      <c r="BF138" s="1"/>
      <c r="BG138" s="2"/>
      <c r="BK138" s="2"/>
      <c r="BM138" s="2"/>
      <c r="BN138" s="2"/>
      <c r="BT138" s="2"/>
      <c r="BU138" s="2"/>
    </row>
    <row r="139" spans="1:73" ht="16.5" customHeight="1">
      <c r="A139" s="3">
        <v>2017</v>
      </c>
      <c r="B139" s="3">
        <v>4591</v>
      </c>
      <c r="C139" s="1" t="s">
        <v>356</v>
      </c>
      <c r="D139" s="2">
        <v>42825</v>
      </c>
      <c r="E139" s="1" t="s">
        <v>382</v>
      </c>
      <c r="F139" s="2">
        <v>42825</v>
      </c>
      <c r="G139" s="77">
        <v>73.2</v>
      </c>
      <c r="H139" s="77">
        <v>0</v>
      </c>
      <c r="I139" s="77">
        <v>0</v>
      </c>
      <c r="J139" s="2">
        <v>1</v>
      </c>
      <c r="K139" s="78">
        <v>30</v>
      </c>
      <c r="L139" s="2">
        <v>42370</v>
      </c>
      <c r="M139" s="2">
        <v>42735</v>
      </c>
      <c r="N139" s="77">
        <v>0</v>
      </c>
      <c r="P139" s="77">
        <v>0</v>
      </c>
      <c r="Q139" s="78">
        <f>IF(J139-F139&gt;0,IF(R139="S",J139-F139,0),0)</f>
        <v>0</v>
      </c>
      <c r="R139" s="3" t="str">
        <f>IF(G139-H139-I139-P139&gt;0,"N",IF(J139=DATE(1900,1,1),"N","S"))</f>
        <v>N</v>
      </c>
      <c r="S139" s="77">
        <f>IF(G139-H139-I139-P139&gt;0,G139-H139-I139-P139,0)</f>
        <v>73.2</v>
      </c>
      <c r="T139" s="78">
        <f>IF(J139-D139&gt;0,IF(R139="S",J139-D139,0),0)</f>
        <v>0</v>
      </c>
      <c r="U139" s="77">
        <f>IF(R139="S",H139*Q139,0)</f>
        <v>0</v>
      </c>
      <c r="V139" s="77">
        <f>IF(R139="S",H139*T139,0)</f>
        <v>0</v>
      </c>
      <c r="W139" s="78">
        <f>IF(R139="S",J139-F139-K139,0)</f>
        <v>0</v>
      </c>
      <c r="X139" s="77">
        <f>IF(R139="S",H139*W139,0)</f>
        <v>0</v>
      </c>
      <c r="AH139" s="2"/>
      <c r="AQ139" s="2"/>
      <c r="AS139" s="2"/>
      <c r="AT139" s="2"/>
      <c r="BD139" s="1"/>
      <c r="BE139" s="2"/>
      <c r="BF139" s="1"/>
      <c r="BG139" s="2"/>
      <c r="BK139" s="2"/>
      <c r="BM139" s="2"/>
      <c r="BN139" s="2"/>
      <c r="BT139" s="2"/>
      <c r="BU139" s="2"/>
    </row>
    <row r="140" spans="1:73" ht="16.5" customHeight="1">
      <c r="A140" s="3">
        <v>2017</v>
      </c>
      <c r="B140" s="3">
        <v>4821</v>
      </c>
      <c r="C140" s="1" t="s">
        <v>356</v>
      </c>
      <c r="D140" s="2">
        <v>42825</v>
      </c>
      <c r="E140" s="1" t="s">
        <v>383</v>
      </c>
      <c r="F140" s="2">
        <v>42830</v>
      </c>
      <c r="G140" s="77">
        <v>427</v>
      </c>
      <c r="H140" s="77">
        <v>0</v>
      </c>
      <c r="I140" s="77">
        <v>0</v>
      </c>
      <c r="J140" s="2">
        <v>1</v>
      </c>
      <c r="K140" s="78">
        <v>30</v>
      </c>
      <c r="L140" s="2">
        <v>42370</v>
      </c>
      <c r="M140" s="2">
        <v>42735</v>
      </c>
      <c r="N140" s="77">
        <v>0</v>
      </c>
      <c r="P140" s="77">
        <v>0</v>
      </c>
      <c r="Q140" s="78">
        <f>IF(J140-F140&gt;0,IF(R140="S",J140-F140,0),0)</f>
        <v>0</v>
      </c>
      <c r="R140" s="3" t="str">
        <f>IF(G140-H140-I140-P140&gt;0,"N",IF(J140=DATE(1900,1,1),"N","S"))</f>
        <v>N</v>
      </c>
      <c r="S140" s="77">
        <f>IF(G140-H140-I140-P140&gt;0,G140-H140-I140-P140,0)</f>
        <v>427</v>
      </c>
      <c r="T140" s="78">
        <f>IF(J140-D140&gt;0,IF(R140="S",J140-D140,0),0)</f>
        <v>0</v>
      </c>
      <c r="U140" s="77">
        <f>IF(R140="S",H140*Q140,0)</f>
        <v>0</v>
      </c>
      <c r="V140" s="77">
        <f>IF(R140="S",H140*T140,0)</f>
        <v>0</v>
      </c>
      <c r="W140" s="78">
        <f>IF(R140="S",J140-F140-K140,0)</f>
        <v>0</v>
      </c>
      <c r="X140" s="77">
        <f>IF(R140="S",H140*W140,0)</f>
        <v>0</v>
      </c>
      <c r="AH140" s="2"/>
      <c r="AQ140" s="2"/>
      <c r="AS140" s="2"/>
      <c r="AT140" s="2"/>
      <c r="BD140" s="1"/>
      <c r="BE140" s="2"/>
      <c r="BF140" s="1"/>
      <c r="BG140" s="2"/>
      <c r="BK140" s="2"/>
      <c r="BM140" s="2"/>
      <c r="BN140" s="2"/>
      <c r="BT140" s="2"/>
      <c r="BU140" s="2"/>
    </row>
    <row r="141" spans="1:73" ht="16.5" customHeight="1">
      <c r="A141" s="3">
        <v>2017</v>
      </c>
      <c r="B141" s="3">
        <v>5020</v>
      </c>
      <c r="C141" s="1" t="s">
        <v>356</v>
      </c>
      <c r="D141" s="2">
        <v>42825</v>
      </c>
      <c r="E141" s="1" t="s">
        <v>384</v>
      </c>
      <c r="F141" s="2">
        <v>42835</v>
      </c>
      <c r="G141" s="77">
        <v>497.76</v>
      </c>
      <c r="H141" s="77">
        <v>0</v>
      </c>
      <c r="I141" s="77">
        <v>0</v>
      </c>
      <c r="J141" s="2">
        <v>1</v>
      </c>
      <c r="K141" s="78">
        <v>30</v>
      </c>
      <c r="L141" s="2">
        <v>42370</v>
      </c>
      <c r="M141" s="2">
        <v>42735</v>
      </c>
      <c r="N141" s="77">
        <v>0</v>
      </c>
      <c r="P141" s="77">
        <v>0</v>
      </c>
      <c r="Q141" s="78">
        <f>IF(J141-F141&gt;0,IF(R141="S",J141-F141,0),0)</f>
        <v>0</v>
      </c>
      <c r="R141" s="3" t="str">
        <f>IF(G141-H141-I141-P141&gt;0,"N",IF(J141=DATE(1900,1,1),"N","S"))</f>
        <v>N</v>
      </c>
      <c r="S141" s="77">
        <f>IF(G141-H141-I141-P141&gt;0,G141-H141-I141-P141,0)</f>
        <v>497.76</v>
      </c>
      <c r="T141" s="78">
        <f>IF(J141-D141&gt;0,IF(R141="S",J141-D141,0),0)</f>
        <v>0</v>
      </c>
      <c r="U141" s="77">
        <f>IF(R141="S",H141*Q141,0)</f>
        <v>0</v>
      </c>
      <c r="V141" s="77">
        <f>IF(R141="S",H141*T141,0)</f>
        <v>0</v>
      </c>
      <c r="W141" s="78">
        <f>IF(R141="S",J141-F141-K141,0)</f>
        <v>0</v>
      </c>
      <c r="X141" s="77">
        <f>IF(R141="S",H141*W141,0)</f>
        <v>0</v>
      </c>
      <c r="AH141" s="2"/>
      <c r="AQ141" s="2"/>
      <c r="AS141" s="2"/>
      <c r="AT141" s="2"/>
      <c r="BD141" s="1"/>
      <c r="BE141" s="2"/>
      <c r="BF141" s="1"/>
      <c r="BG141" s="2"/>
      <c r="BK141" s="2"/>
      <c r="BM141" s="2"/>
      <c r="BN141" s="2"/>
      <c r="BT141" s="2"/>
      <c r="BU141" s="2"/>
    </row>
    <row r="142" spans="1:73" ht="16.5" customHeight="1">
      <c r="A142" s="3">
        <v>2017</v>
      </c>
      <c r="B142" s="3">
        <v>4587</v>
      </c>
      <c r="C142" s="1" t="s">
        <v>356</v>
      </c>
      <c r="D142" s="2">
        <v>42823</v>
      </c>
      <c r="E142" s="1" t="s">
        <v>385</v>
      </c>
      <c r="F142" s="2">
        <v>42825</v>
      </c>
      <c r="G142" s="77">
        <v>55</v>
      </c>
      <c r="H142" s="77">
        <v>0</v>
      </c>
      <c r="I142" s="77">
        <v>0</v>
      </c>
      <c r="J142" s="2">
        <v>1</v>
      </c>
      <c r="K142" s="78">
        <v>30</v>
      </c>
      <c r="L142" s="2">
        <v>42370</v>
      </c>
      <c r="M142" s="2">
        <v>42735</v>
      </c>
      <c r="N142" s="77">
        <v>0</v>
      </c>
      <c r="P142" s="77">
        <v>0</v>
      </c>
      <c r="Q142" s="78">
        <f>IF(J142-F142&gt;0,IF(R142="S",J142-F142,0),0)</f>
        <v>0</v>
      </c>
      <c r="R142" s="3" t="str">
        <f>IF(G142-H142-I142-P142&gt;0,"N",IF(J142=DATE(1900,1,1),"N","S"))</f>
        <v>N</v>
      </c>
      <c r="S142" s="77">
        <f>IF(G142-H142-I142-P142&gt;0,G142-H142-I142-P142,0)</f>
        <v>55</v>
      </c>
      <c r="T142" s="78">
        <f>IF(J142-D142&gt;0,IF(R142="S",J142-D142,0),0)</f>
        <v>0</v>
      </c>
      <c r="U142" s="77">
        <f>IF(R142="S",H142*Q142,0)</f>
        <v>0</v>
      </c>
      <c r="V142" s="77">
        <f>IF(R142="S",H142*T142,0)</f>
        <v>0</v>
      </c>
      <c r="W142" s="78">
        <f>IF(R142="S",J142-F142-K142,0)</f>
        <v>0</v>
      </c>
      <c r="X142" s="77">
        <f>IF(R142="S",H142*W142,0)</f>
        <v>0</v>
      </c>
      <c r="AH142" s="2"/>
      <c r="AQ142" s="2"/>
      <c r="AS142" s="2"/>
      <c r="AT142" s="2"/>
      <c r="BD142" s="1"/>
      <c r="BE142" s="2"/>
      <c r="BF142" s="1"/>
      <c r="BG142" s="2"/>
      <c r="BK142" s="2"/>
      <c r="BM142" s="2"/>
      <c r="BN142" s="2"/>
      <c r="BT142" s="2"/>
      <c r="BU142" s="2"/>
    </row>
    <row r="143" spans="1:73" ht="16.5" customHeight="1">
      <c r="A143" s="3">
        <v>2017</v>
      </c>
      <c r="B143" s="3">
        <v>4565</v>
      </c>
      <c r="C143" s="1" t="s">
        <v>386</v>
      </c>
      <c r="D143" s="2">
        <v>42821</v>
      </c>
      <c r="E143" s="1" t="s">
        <v>387</v>
      </c>
      <c r="F143" s="2">
        <v>42821</v>
      </c>
      <c r="G143" s="77">
        <v>1365</v>
      </c>
      <c r="H143" s="77">
        <v>0</v>
      </c>
      <c r="I143" s="77">
        <v>0</v>
      </c>
      <c r="J143" s="2">
        <v>1</v>
      </c>
      <c r="K143" s="78">
        <v>30</v>
      </c>
      <c r="L143" s="2">
        <v>42370</v>
      </c>
      <c r="M143" s="2">
        <v>42735</v>
      </c>
      <c r="N143" s="77">
        <v>0</v>
      </c>
      <c r="P143" s="77">
        <v>0</v>
      </c>
      <c r="Q143" s="78">
        <f>IF(J143-F143&gt;0,IF(R143="S",J143-F143,0),0)</f>
        <v>0</v>
      </c>
      <c r="R143" s="3" t="str">
        <f>IF(G143-H143-I143-P143&gt;0,"N",IF(J143=DATE(1900,1,1),"N","S"))</f>
        <v>N</v>
      </c>
      <c r="S143" s="77">
        <f>IF(G143-H143-I143-P143&gt;0,G143-H143-I143-P143,0)</f>
        <v>1365</v>
      </c>
      <c r="T143" s="78">
        <f>IF(J143-D143&gt;0,IF(R143="S",J143-D143,0),0)</f>
        <v>0</v>
      </c>
      <c r="U143" s="77">
        <f>IF(R143="S",H143*Q143,0)</f>
        <v>0</v>
      </c>
      <c r="V143" s="77">
        <f>IF(R143="S",H143*T143,0)</f>
        <v>0</v>
      </c>
      <c r="W143" s="78">
        <f>IF(R143="S",J143-F143-K143,0)</f>
        <v>0</v>
      </c>
      <c r="X143" s="77">
        <f>IF(R143="S",H143*W143,0)</f>
        <v>0</v>
      </c>
      <c r="AH143" s="2"/>
      <c r="AQ143" s="2"/>
      <c r="AS143" s="2"/>
      <c r="AT143" s="2"/>
      <c r="BD143" s="1"/>
      <c r="BE143" s="2"/>
      <c r="BF143" s="1"/>
      <c r="BG143" s="2"/>
      <c r="BK143" s="2"/>
      <c r="BM143" s="2"/>
      <c r="BN143" s="2"/>
      <c r="BT143" s="2"/>
      <c r="BU143" s="2"/>
    </row>
    <row r="144" spans="1:73" ht="16.5" customHeight="1">
      <c r="A144" s="3">
        <v>2017</v>
      </c>
      <c r="B144" s="3">
        <v>3950</v>
      </c>
      <c r="C144" s="1" t="s">
        <v>388</v>
      </c>
      <c r="D144" s="2">
        <v>42811</v>
      </c>
      <c r="E144" s="1" t="s">
        <v>391</v>
      </c>
      <c r="F144" s="2">
        <v>42815</v>
      </c>
      <c r="G144" s="77">
        <v>893.43</v>
      </c>
      <c r="H144" s="77">
        <v>0</v>
      </c>
      <c r="I144" s="77">
        <v>0</v>
      </c>
      <c r="J144" s="2">
        <v>1</v>
      </c>
      <c r="K144" s="78">
        <v>30</v>
      </c>
      <c r="L144" s="2">
        <v>42370</v>
      </c>
      <c r="M144" s="2">
        <v>42735</v>
      </c>
      <c r="N144" s="77">
        <v>0</v>
      </c>
      <c r="P144" s="77">
        <v>0</v>
      </c>
      <c r="Q144" s="78">
        <f>IF(J144-F144&gt;0,IF(R144="S",J144-F144,0),0)</f>
        <v>0</v>
      </c>
      <c r="R144" s="3" t="str">
        <f>IF(G144-H144-I144-P144&gt;0,"N",IF(J144=DATE(1900,1,1),"N","S"))</f>
        <v>N</v>
      </c>
      <c r="S144" s="77">
        <f>IF(G144-H144-I144-P144&gt;0,G144-H144-I144-P144,0)</f>
        <v>893.43</v>
      </c>
      <c r="T144" s="78">
        <f>IF(J144-D144&gt;0,IF(R144="S",J144-D144,0),0)</f>
        <v>0</v>
      </c>
      <c r="U144" s="77">
        <f>IF(R144="S",H144*Q144,0)</f>
        <v>0</v>
      </c>
      <c r="V144" s="77">
        <f>IF(R144="S",H144*T144,0)</f>
        <v>0</v>
      </c>
      <c r="W144" s="78">
        <f>IF(R144="S",J144-F144-K144,0)</f>
        <v>0</v>
      </c>
      <c r="X144" s="77">
        <f>IF(R144="S",H144*W144,0)</f>
        <v>0</v>
      </c>
      <c r="AH144" s="2"/>
      <c r="AQ144" s="2"/>
      <c r="AS144" s="2"/>
      <c r="AT144" s="2"/>
      <c r="BD144" s="1"/>
      <c r="BE144" s="2"/>
      <c r="BF144" s="1"/>
      <c r="BG144" s="2"/>
      <c r="BK144" s="2"/>
      <c r="BM144" s="2"/>
      <c r="BN144" s="2"/>
      <c r="BT144" s="2"/>
      <c r="BU144" s="2"/>
    </row>
    <row r="145" spans="1:73" ht="16.5" customHeight="1">
      <c r="A145" s="3">
        <v>2017</v>
      </c>
      <c r="B145" s="3">
        <v>3949</v>
      </c>
      <c r="C145" s="1" t="s">
        <v>388</v>
      </c>
      <c r="D145" s="2">
        <v>42811</v>
      </c>
      <c r="E145" s="1" t="s">
        <v>392</v>
      </c>
      <c r="F145" s="2">
        <v>42815</v>
      </c>
      <c r="G145" s="77">
        <v>71.28</v>
      </c>
      <c r="H145" s="77">
        <v>0</v>
      </c>
      <c r="I145" s="77">
        <v>0</v>
      </c>
      <c r="J145" s="2">
        <v>1</v>
      </c>
      <c r="K145" s="78">
        <v>30</v>
      </c>
      <c r="L145" s="2">
        <v>42370</v>
      </c>
      <c r="M145" s="2">
        <v>42735</v>
      </c>
      <c r="N145" s="77">
        <v>0</v>
      </c>
      <c r="P145" s="77">
        <v>0</v>
      </c>
      <c r="Q145" s="78">
        <f>IF(J145-F145&gt;0,IF(R145="S",J145-F145,0),0)</f>
        <v>0</v>
      </c>
      <c r="R145" s="3" t="str">
        <f>IF(G145-H145-I145-P145&gt;0,"N",IF(J145=DATE(1900,1,1),"N","S"))</f>
        <v>N</v>
      </c>
      <c r="S145" s="77">
        <f>IF(G145-H145-I145-P145&gt;0,G145-H145-I145-P145,0)</f>
        <v>71.28</v>
      </c>
      <c r="T145" s="78">
        <f>IF(J145-D145&gt;0,IF(R145="S",J145-D145,0),0)</f>
        <v>0</v>
      </c>
      <c r="U145" s="77">
        <f>IF(R145="S",H145*Q145,0)</f>
        <v>0</v>
      </c>
      <c r="V145" s="77">
        <f>IF(R145="S",H145*T145,0)</f>
        <v>0</v>
      </c>
      <c r="W145" s="78">
        <f>IF(R145="S",J145-F145-K145,0)</f>
        <v>0</v>
      </c>
      <c r="X145" s="77">
        <f>IF(R145="S",H145*W145,0)</f>
        <v>0</v>
      </c>
      <c r="AH145" s="2"/>
      <c r="AQ145" s="2"/>
      <c r="AS145" s="2"/>
      <c r="AT145" s="2"/>
      <c r="BD145" s="1"/>
      <c r="BE145" s="2"/>
      <c r="BF145" s="1"/>
      <c r="BG145" s="2"/>
      <c r="BK145" s="2"/>
      <c r="BM145" s="2"/>
      <c r="BN145" s="2"/>
      <c r="BT145" s="2"/>
      <c r="BU145" s="2"/>
    </row>
    <row r="146" spans="1:73" ht="16.5" customHeight="1">
      <c r="A146" s="3">
        <v>2017</v>
      </c>
      <c r="B146" s="3">
        <v>3951</v>
      </c>
      <c r="C146" s="1" t="s">
        <v>393</v>
      </c>
      <c r="D146" s="2">
        <v>42811</v>
      </c>
      <c r="E146" s="1" t="s">
        <v>163</v>
      </c>
      <c r="F146" s="2">
        <v>42815</v>
      </c>
      <c r="G146" s="77">
        <v>7699.08</v>
      </c>
      <c r="H146" s="77">
        <v>0</v>
      </c>
      <c r="I146" s="77">
        <v>0</v>
      </c>
      <c r="J146" s="2">
        <v>1</v>
      </c>
      <c r="K146" s="78">
        <v>30</v>
      </c>
      <c r="L146" s="2">
        <v>42370</v>
      </c>
      <c r="M146" s="2">
        <v>42735</v>
      </c>
      <c r="N146" s="77">
        <v>0</v>
      </c>
      <c r="P146" s="77">
        <v>0</v>
      </c>
      <c r="Q146" s="78">
        <f>IF(J146-F146&gt;0,IF(R146="S",J146-F146,0),0)</f>
        <v>0</v>
      </c>
      <c r="R146" s="3" t="str">
        <f>IF(G146-H146-I146-P146&gt;0,"N",IF(J146=DATE(1900,1,1),"N","S"))</f>
        <v>N</v>
      </c>
      <c r="S146" s="77">
        <f>IF(G146-H146-I146-P146&gt;0,G146-H146-I146-P146,0)</f>
        <v>7699.08</v>
      </c>
      <c r="T146" s="78">
        <f>IF(J146-D146&gt;0,IF(R146="S",J146-D146,0),0)</f>
        <v>0</v>
      </c>
      <c r="U146" s="77">
        <f>IF(R146="S",H146*Q146,0)</f>
        <v>0</v>
      </c>
      <c r="V146" s="77">
        <f>IF(R146="S",H146*T146,0)</f>
        <v>0</v>
      </c>
      <c r="W146" s="78">
        <f>IF(R146="S",J146-F146-K146,0)</f>
        <v>0</v>
      </c>
      <c r="X146" s="77">
        <f>IF(R146="S",H146*W146,0)</f>
        <v>0</v>
      </c>
      <c r="AH146" s="2"/>
      <c r="AQ146" s="2"/>
      <c r="AS146" s="2"/>
      <c r="AT146" s="2"/>
      <c r="BD146" s="1"/>
      <c r="BE146" s="2"/>
      <c r="BF146" s="1"/>
      <c r="BG146" s="2"/>
      <c r="BK146" s="2"/>
      <c r="BM146" s="2"/>
      <c r="BN146" s="2"/>
      <c r="BT146" s="2"/>
      <c r="BU146" s="2"/>
    </row>
    <row r="147" spans="1:73" ht="16.5" customHeight="1">
      <c r="A147" s="3">
        <v>2017</v>
      </c>
      <c r="B147" s="3">
        <v>19055</v>
      </c>
      <c r="C147" s="1" t="s">
        <v>399</v>
      </c>
      <c r="D147" s="2">
        <v>42724</v>
      </c>
      <c r="E147" s="1" t="s">
        <v>402</v>
      </c>
      <c r="F147" s="2">
        <v>42732</v>
      </c>
      <c r="G147" s="77">
        <v>3492.54</v>
      </c>
      <c r="H147" s="77">
        <v>0</v>
      </c>
      <c r="I147" s="77">
        <v>0</v>
      </c>
      <c r="J147" s="2">
        <v>1</v>
      </c>
      <c r="K147" s="78">
        <v>30</v>
      </c>
      <c r="L147" s="2">
        <v>42370</v>
      </c>
      <c r="M147" s="2">
        <v>42735</v>
      </c>
      <c r="N147" s="77">
        <v>0</v>
      </c>
      <c r="P147" s="77">
        <v>0</v>
      </c>
      <c r="Q147" s="78">
        <f>IF(J147-F147&gt;0,IF(R147="S",J147-F147,0),0)</f>
        <v>0</v>
      </c>
      <c r="R147" s="3" t="str">
        <f>IF(G147-H147-I147-P147&gt;0,"N",IF(J147=DATE(1900,1,1),"N","S"))</f>
        <v>N</v>
      </c>
      <c r="S147" s="77">
        <f>IF(G147-H147-I147-P147&gt;0,G147-H147-I147-P147,0)</f>
        <v>3492.54</v>
      </c>
      <c r="T147" s="78">
        <f>IF(J147-D147&gt;0,IF(R147="S",J147-D147,0),0)</f>
        <v>0</v>
      </c>
      <c r="U147" s="77">
        <f>IF(R147="S",H147*Q147,0)</f>
        <v>0</v>
      </c>
      <c r="V147" s="77">
        <f>IF(R147="S",H147*T147,0)</f>
        <v>0</v>
      </c>
      <c r="W147" s="78">
        <f>IF(R147="S",J147-F147-K147,0)</f>
        <v>0</v>
      </c>
      <c r="X147" s="77">
        <f>IF(R147="S",H147*W147,0)</f>
        <v>0</v>
      </c>
      <c r="AH147" s="2"/>
      <c r="AQ147" s="2"/>
      <c r="AS147" s="2"/>
      <c r="AT147" s="2"/>
      <c r="BD147" s="1"/>
      <c r="BE147" s="2"/>
      <c r="BF147" s="1"/>
      <c r="BG147" s="2"/>
      <c r="BK147" s="2"/>
      <c r="BM147" s="2"/>
      <c r="BN147" s="2"/>
      <c r="BT147" s="2"/>
      <c r="BU147" s="2"/>
    </row>
    <row r="148" spans="1:73" ht="16.5" customHeight="1">
      <c r="A148" s="3">
        <v>2017</v>
      </c>
      <c r="B148" s="3">
        <v>4595</v>
      </c>
      <c r="C148" s="1" t="s">
        <v>399</v>
      </c>
      <c r="D148" s="2">
        <v>42817</v>
      </c>
      <c r="E148" s="1" t="s">
        <v>408</v>
      </c>
      <c r="F148" s="2">
        <v>42825</v>
      </c>
      <c r="G148" s="77">
        <v>276.17</v>
      </c>
      <c r="H148" s="77">
        <v>0</v>
      </c>
      <c r="I148" s="77">
        <v>0</v>
      </c>
      <c r="J148" s="2">
        <v>1</v>
      </c>
      <c r="K148" s="78">
        <v>30</v>
      </c>
      <c r="L148" s="2">
        <v>42370</v>
      </c>
      <c r="M148" s="2">
        <v>42735</v>
      </c>
      <c r="N148" s="77">
        <v>0</v>
      </c>
      <c r="P148" s="77">
        <v>0</v>
      </c>
      <c r="Q148" s="78">
        <f>IF(J148-F148&gt;0,IF(R148="S",J148-F148,0),0)</f>
        <v>0</v>
      </c>
      <c r="R148" s="3" t="str">
        <f>IF(G148-H148-I148-P148&gt;0,"N",IF(J148=DATE(1900,1,1),"N","S"))</f>
        <v>N</v>
      </c>
      <c r="S148" s="77">
        <f>IF(G148-H148-I148-P148&gt;0,G148-H148-I148-P148,0)</f>
        <v>276.17</v>
      </c>
      <c r="T148" s="78">
        <f>IF(J148-D148&gt;0,IF(R148="S",J148-D148,0),0)</f>
        <v>0</v>
      </c>
      <c r="U148" s="77">
        <f>IF(R148="S",H148*Q148,0)</f>
        <v>0</v>
      </c>
      <c r="V148" s="77">
        <f>IF(R148="S",H148*T148,0)</f>
        <v>0</v>
      </c>
      <c r="W148" s="78">
        <f>IF(R148="S",J148-F148-K148,0)</f>
        <v>0</v>
      </c>
      <c r="X148" s="77">
        <f>IF(R148="S",H148*W148,0)</f>
        <v>0</v>
      </c>
      <c r="AH148" s="2"/>
      <c r="AQ148" s="2"/>
      <c r="AS148" s="2"/>
      <c r="AT148" s="2"/>
      <c r="BD148" s="1"/>
      <c r="BE148" s="2"/>
      <c r="BF148" s="1"/>
      <c r="BG148" s="2"/>
      <c r="BK148" s="2"/>
      <c r="BM148" s="2"/>
      <c r="BN148" s="2"/>
      <c r="BT148" s="2"/>
      <c r="BU148" s="2"/>
    </row>
    <row r="149" spans="1:73" ht="16.5" customHeight="1">
      <c r="A149" s="3">
        <v>2017</v>
      </c>
      <c r="B149" s="3">
        <v>4596</v>
      </c>
      <c r="C149" s="1" t="s">
        <v>399</v>
      </c>
      <c r="D149" s="2">
        <v>42817</v>
      </c>
      <c r="E149" s="1" t="s">
        <v>409</v>
      </c>
      <c r="F149" s="2">
        <v>42825</v>
      </c>
      <c r="G149" s="77">
        <v>23.64</v>
      </c>
      <c r="H149" s="77">
        <v>0</v>
      </c>
      <c r="I149" s="77">
        <v>0</v>
      </c>
      <c r="J149" s="2">
        <v>1</v>
      </c>
      <c r="K149" s="78">
        <v>30</v>
      </c>
      <c r="L149" s="2">
        <v>42370</v>
      </c>
      <c r="M149" s="2">
        <v>42735</v>
      </c>
      <c r="N149" s="77">
        <v>0</v>
      </c>
      <c r="P149" s="77">
        <v>0</v>
      </c>
      <c r="Q149" s="78">
        <f>IF(J149-F149&gt;0,IF(R149="S",J149-F149,0),0)</f>
        <v>0</v>
      </c>
      <c r="R149" s="3" t="str">
        <f>IF(G149-H149-I149-P149&gt;0,"N",IF(J149=DATE(1900,1,1),"N","S"))</f>
        <v>N</v>
      </c>
      <c r="S149" s="77">
        <f>IF(G149-H149-I149-P149&gt;0,G149-H149-I149-P149,0)</f>
        <v>23.64</v>
      </c>
      <c r="T149" s="78">
        <f>IF(J149-D149&gt;0,IF(R149="S",J149-D149,0),0)</f>
        <v>0</v>
      </c>
      <c r="U149" s="77">
        <f>IF(R149="S",H149*Q149,0)</f>
        <v>0</v>
      </c>
      <c r="V149" s="77">
        <f>IF(R149="S",H149*T149,0)</f>
        <v>0</v>
      </c>
      <c r="W149" s="78">
        <f>IF(R149="S",J149-F149-K149,0)</f>
        <v>0</v>
      </c>
      <c r="X149" s="77">
        <f>IF(R149="S",H149*W149,0)</f>
        <v>0</v>
      </c>
      <c r="AH149" s="2"/>
      <c r="AQ149" s="2"/>
      <c r="AS149" s="2"/>
      <c r="AT149" s="2"/>
      <c r="BD149" s="1"/>
      <c r="BE149" s="2"/>
      <c r="BF149" s="1"/>
      <c r="BG149" s="2"/>
      <c r="BK149" s="2"/>
      <c r="BM149" s="2"/>
      <c r="BN149" s="2"/>
      <c r="BT149" s="2"/>
      <c r="BU149" s="2"/>
    </row>
    <row r="150" spans="1:73" ht="16.5" customHeight="1">
      <c r="A150" s="3">
        <v>2017</v>
      </c>
      <c r="B150" s="3">
        <v>4597</v>
      </c>
      <c r="C150" s="1" t="s">
        <v>399</v>
      </c>
      <c r="D150" s="2">
        <v>42817</v>
      </c>
      <c r="E150" s="1" t="s">
        <v>410</v>
      </c>
      <c r="F150" s="2">
        <v>42825</v>
      </c>
      <c r="G150" s="77">
        <v>97.86</v>
      </c>
      <c r="H150" s="77">
        <v>0</v>
      </c>
      <c r="I150" s="77">
        <v>0</v>
      </c>
      <c r="J150" s="2">
        <v>1</v>
      </c>
      <c r="K150" s="78">
        <v>30</v>
      </c>
      <c r="L150" s="2">
        <v>42370</v>
      </c>
      <c r="M150" s="2">
        <v>42735</v>
      </c>
      <c r="N150" s="77">
        <v>0</v>
      </c>
      <c r="P150" s="77">
        <v>0</v>
      </c>
      <c r="Q150" s="78">
        <f>IF(J150-F150&gt;0,IF(R150="S",J150-F150,0),0)</f>
        <v>0</v>
      </c>
      <c r="R150" s="3" t="str">
        <f>IF(G150-H150-I150-P150&gt;0,"N",IF(J150=DATE(1900,1,1),"N","S"))</f>
        <v>N</v>
      </c>
      <c r="S150" s="77">
        <f>IF(G150-H150-I150-P150&gt;0,G150-H150-I150-P150,0)</f>
        <v>97.86</v>
      </c>
      <c r="T150" s="78">
        <f>IF(J150-D150&gt;0,IF(R150="S",J150-D150,0),0)</f>
        <v>0</v>
      </c>
      <c r="U150" s="77">
        <f>IF(R150="S",H150*Q150,0)</f>
        <v>0</v>
      </c>
      <c r="V150" s="77">
        <f>IF(R150="S",H150*T150,0)</f>
        <v>0</v>
      </c>
      <c r="W150" s="78">
        <f>IF(R150="S",J150-F150-K150,0)</f>
        <v>0</v>
      </c>
      <c r="X150" s="77">
        <f>IF(R150="S",H150*W150,0)</f>
        <v>0</v>
      </c>
      <c r="AH150" s="2"/>
      <c r="AQ150" s="2"/>
      <c r="AS150" s="2"/>
      <c r="AT150" s="2"/>
      <c r="BD150" s="1"/>
      <c r="BE150" s="2"/>
      <c r="BF150" s="1"/>
      <c r="BG150" s="2"/>
      <c r="BK150" s="2"/>
      <c r="BM150" s="2"/>
      <c r="BN150" s="2"/>
      <c r="BT150" s="2"/>
      <c r="BU150" s="2"/>
    </row>
    <row r="151" spans="1:73" ht="16.5" customHeight="1">
      <c r="A151" s="3">
        <v>2017</v>
      </c>
      <c r="B151" s="3">
        <v>4596</v>
      </c>
      <c r="C151" s="1" t="s">
        <v>399</v>
      </c>
      <c r="D151" s="2">
        <v>42817</v>
      </c>
      <c r="E151" s="1" t="s">
        <v>411</v>
      </c>
      <c r="F151" s="2">
        <v>42825</v>
      </c>
      <c r="G151" s="77">
        <v>546.43</v>
      </c>
      <c r="H151" s="77">
        <v>0</v>
      </c>
      <c r="I151" s="77">
        <v>0</v>
      </c>
      <c r="J151" s="2">
        <v>1</v>
      </c>
      <c r="K151" s="78">
        <v>30</v>
      </c>
      <c r="L151" s="2">
        <v>42370</v>
      </c>
      <c r="M151" s="2">
        <v>42735</v>
      </c>
      <c r="N151" s="77">
        <v>0</v>
      </c>
      <c r="P151" s="77">
        <v>0</v>
      </c>
      <c r="Q151" s="78">
        <f>IF(J151-F151&gt;0,IF(R151="S",J151-F151,0),0)</f>
        <v>0</v>
      </c>
      <c r="R151" s="3" t="str">
        <f>IF(G151-H151-I151-P151&gt;0,"N",IF(J151=DATE(1900,1,1),"N","S"))</f>
        <v>N</v>
      </c>
      <c r="S151" s="77">
        <f>IF(G151-H151-I151-P151&gt;0,G151-H151-I151-P151,0)</f>
        <v>546.43</v>
      </c>
      <c r="T151" s="78">
        <f>IF(J151-D151&gt;0,IF(R151="S",J151-D151,0),0)</f>
        <v>0</v>
      </c>
      <c r="U151" s="77">
        <f>IF(R151="S",H151*Q151,0)</f>
        <v>0</v>
      </c>
      <c r="V151" s="77">
        <f>IF(R151="S",H151*T151,0)</f>
        <v>0</v>
      </c>
      <c r="W151" s="78">
        <f>IF(R151="S",J151-F151-K151,0)</f>
        <v>0</v>
      </c>
      <c r="X151" s="77">
        <f>IF(R151="S",H151*W151,0)</f>
        <v>0</v>
      </c>
      <c r="AH151" s="2"/>
      <c r="AQ151" s="2"/>
      <c r="AS151" s="2"/>
      <c r="AT151" s="2"/>
      <c r="BD151" s="1"/>
      <c r="BE151" s="2"/>
      <c r="BF151" s="1"/>
      <c r="BG151" s="2"/>
      <c r="BK151" s="2"/>
      <c r="BM151" s="2"/>
      <c r="BN151" s="2"/>
      <c r="BT151" s="2"/>
      <c r="BU151" s="2"/>
    </row>
    <row r="152" spans="1:73" ht="16.5" customHeight="1">
      <c r="A152" s="3">
        <v>2017</v>
      </c>
      <c r="B152" s="3">
        <v>4764</v>
      </c>
      <c r="C152" s="1" t="s">
        <v>399</v>
      </c>
      <c r="D152" s="2">
        <v>42817</v>
      </c>
      <c r="E152" s="1" t="s">
        <v>411</v>
      </c>
      <c r="F152" s="2">
        <v>42829</v>
      </c>
      <c r="G152" s="77">
        <v>546.43</v>
      </c>
      <c r="H152" s="77">
        <v>0</v>
      </c>
      <c r="I152" s="77">
        <v>0</v>
      </c>
      <c r="J152" s="2">
        <v>1</v>
      </c>
      <c r="K152" s="78">
        <v>30</v>
      </c>
      <c r="L152" s="2">
        <v>42370</v>
      </c>
      <c r="M152" s="2">
        <v>42735</v>
      </c>
      <c r="N152" s="77">
        <v>0</v>
      </c>
      <c r="P152" s="77">
        <v>0</v>
      </c>
      <c r="Q152" s="78">
        <f>IF(J152-F152&gt;0,IF(R152="S",J152-F152,0),0)</f>
        <v>0</v>
      </c>
      <c r="R152" s="3" t="str">
        <f>IF(G152-H152-I152-P152&gt;0,"N",IF(J152=DATE(1900,1,1),"N","S"))</f>
        <v>N</v>
      </c>
      <c r="S152" s="77">
        <f>IF(G152-H152-I152-P152&gt;0,G152-H152-I152-P152,0)</f>
        <v>546.43</v>
      </c>
      <c r="T152" s="78">
        <f>IF(J152-D152&gt;0,IF(R152="S",J152-D152,0),0)</f>
        <v>0</v>
      </c>
      <c r="U152" s="77">
        <f>IF(R152="S",H152*Q152,0)</f>
        <v>0</v>
      </c>
      <c r="V152" s="77">
        <f>IF(R152="S",H152*T152,0)</f>
        <v>0</v>
      </c>
      <c r="W152" s="78">
        <f>IF(R152="S",J152-F152-K152,0)</f>
        <v>0</v>
      </c>
      <c r="X152" s="77">
        <f>IF(R152="S",H152*W152,0)</f>
        <v>0</v>
      </c>
      <c r="AH152" s="2"/>
      <c r="AQ152" s="2"/>
      <c r="AS152" s="2"/>
      <c r="AT152" s="2"/>
      <c r="BD152" s="1"/>
      <c r="BE152" s="2"/>
      <c r="BF152" s="1"/>
      <c r="BG152" s="2"/>
      <c r="BK152" s="2"/>
      <c r="BM152" s="2"/>
      <c r="BN152" s="2"/>
      <c r="BT152" s="2"/>
      <c r="BU152" s="2"/>
    </row>
    <row r="153" spans="1:73" ht="16.5" customHeight="1">
      <c r="A153" s="3">
        <v>2017</v>
      </c>
      <c r="B153" s="3">
        <v>4820</v>
      </c>
      <c r="C153" s="1" t="s">
        <v>413</v>
      </c>
      <c r="D153" s="2">
        <v>42825</v>
      </c>
      <c r="E153" s="1" t="s">
        <v>414</v>
      </c>
      <c r="F153" s="2">
        <v>42830</v>
      </c>
      <c r="G153" s="77">
        <v>8816.17</v>
      </c>
      <c r="H153" s="77">
        <v>0</v>
      </c>
      <c r="I153" s="77">
        <v>0</v>
      </c>
      <c r="J153" s="2">
        <v>1</v>
      </c>
      <c r="K153" s="78">
        <v>30</v>
      </c>
      <c r="L153" s="2">
        <v>42370</v>
      </c>
      <c r="M153" s="2">
        <v>42735</v>
      </c>
      <c r="N153" s="77">
        <v>0</v>
      </c>
      <c r="P153" s="77">
        <v>0</v>
      </c>
      <c r="Q153" s="78">
        <f>IF(J153-F153&gt;0,IF(R153="S",J153-F153,0),0)</f>
        <v>0</v>
      </c>
      <c r="R153" s="3" t="str">
        <f>IF(G153-H153-I153-P153&gt;0,"N",IF(J153=DATE(1900,1,1),"N","S"))</f>
        <v>N</v>
      </c>
      <c r="S153" s="77">
        <f>IF(G153-H153-I153-P153&gt;0,G153-H153-I153-P153,0)</f>
        <v>8816.17</v>
      </c>
      <c r="T153" s="78">
        <f>IF(J153-D153&gt;0,IF(R153="S",J153-D153,0),0)</f>
        <v>0</v>
      </c>
      <c r="U153" s="77">
        <f>IF(R153="S",H153*Q153,0)</f>
        <v>0</v>
      </c>
      <c r="V153" s="77">
        <f>IF(R153="S",H153*T153,0)</f>
        <v>0</v>
      </c>
      <c r="W153" s="78">
        <f>IF(R153="S",J153-F153-K153,0)</f>
        <v>0</v>
      </c>
      <c r="X153" s="77">
        <f>IF(R153="S",H153*W153,0)</f>
        <v>0</v>
      </c>
      <c r="AH153" s="2"/>
      <c r="AQ153" s="2"/>
      <c r="AS153" s="2"/>
      <c r="AT153" s="2"/>
      <c r="BD153" s="1"/>
      <c r="BE153" s="2"/>
      <c r="BF153" s="1"/>
      <c r="BG153" s="2"/>
      <c r="BK153" s="2"/>
      <c r="BM153" s="2"/>
      <c r="BN153" s="2"/>
      <c r="BT153" s="2"/>
      <c r="BU153" s="2"/>
    </row>
    <row r="154" spans="1:73" ht="16.5" customHeight="1">
      <c r="A154" s="3">
        <v>2017</v>
      </c>
      <c r="B154" s="3">
        <v>5019</v>
      </c>
      <c r="C154" s="1" t="s">
        <v>422</v>
      </c>
      <c r="D154" s="2">
        <v>42830</v>
      </c>
      <c r="E154" s="1" t="s">
        <v>426</v>
      </c>
      <c r="F154" s="2">
        <v>42835</v>
      </c>
      <c r="G154" s="77">
        <v>3678.3</v>
      </c>
      <c r="H154" s="77">
        <v>0</v>
      </c>
      <c r="I154" s="77">
        <v>0</v>
      </c>
      <c r="J154" s="2">
        <v>1</v>
      </c>
      <c r="K154" s="78">
        <v>30</v>
      </c>
      <c r="L154" s="2">
        <v>42370</v>
      </c>
      <c r="M154" s="2">
        <v>42735</v>
      </c>
      <c r="N154" s="77">
        <v>0</v>
      </c>
      <c r="P154" s="77">
        <v>0</v>
      </c>
      <c r="Q154" s="78">
        <f>IF(J154-F154&gt;0,IF(R154="S",J154-F154,0),0)</f>
        <v>0</v>
      </c>
      <c r="R154" s="3" t="str">
        <f>IF(G154-H154-I154-P154&gt;0,"N",IF(J154=DATE(1900,1,1),"N","S"))</f>
        <v>N</v>
      </c>
      <c r="S154" s="77">
        <f>IF(G154-H154-I154-P154&gt;0,G154-H154-I154-P154,0)</f>
        <v>3678.3</v>
      </c>
      <c r="T154" s="78">
        <f>IF(J154-D154&gt;0,IF(R154="S",J154-D154,0),0)</f>
        <v>0</v>
      </c>
      <c r="U154" s="77">
        <f>IF(R154="S",H154*Q154,0)</f>
        <v>0</v>
      </c>
      <c r="V154" s="77">
        <f>IF(R154="S",H154*T154,0)</f>
        <v>0</v>
      </c>
      <c r="W154" s="78">
        <f>IF(R154="S",J154-F154-K154,0)</f>
        <v>0</v>
      </c>
      <c r="X154" s="77">
        <f>IF(R154="S",H154*W154,0)</f>
        <v>0</v>
      </c>
      <c r="AH154" s="2"/>
      <c r="AQ154" s="2"/>
      <c r="AS154" s="2"/>
      <c r="AT154" s="2"/>
      <c r="BD154" s="1"/>
      <c r="BE154" s="2"/>
      <c r="BF154" s="1"/>
      <c r="BG154" s="2"/>
      <c r="BK154" s="2"/>
      <c r="BM154" s="2"/>
      <c r="BN154" s="2"/>
      <c r="BT154" s="2"/>
      <c r="BU154" s="2"/>
    </row>
    <row r="155" spans="1:73" ht="16.5" customHeight="1">
      <c r="A155" s="3">
        <v>2017</v>
      </c>
      <c r="B155" s="3">
        <v>4753</v>
      </c>
      <c r="C155" s="1" t="s">
        <v>450</v>
      </c>
      <c r="D155" s="2">
        <v>42829</v>
      </c>
      <c r="E155" s="1" t="s">
        <v>451</v>
      </c>
      <c r="F155" s="2">
        <v>42829</v>
      </c>
      <c r="G155" s="77">
        <v>255.43</v>
      </c>
      <c r="H155" s="77">
        <v>0</v>
      </c>
      <c r="I155" s="77">
        <v>0</v>
      </c>
      <c r="J155" s="2">
        <v>1</v>
      </c>
      <c r="K155" s="78">
        <v>30</v>
      </c>
      <c r="L155" s="2">
        <v>42370</v>
      </c>
      <c r="M155" s="2">
        <v>42735</v>
      </c>
      <c r="N155" s="77">
        <v>0</v>
      </c>
      <c r="P155" s="77">
        <v>0</v>
      </c>
      <c r="Q155" s="78">
        <f>IF(J155-F155&gt;0,IF(R155="S",J155-F155,0),0)</f>
        <v>0</v>
      </c>
      <c r="R155" s="3" t="str">
        <f>IF(G155-H155-I155-P155&gt;0,"N",IF(J155=DATE(1900,1,1),"N","S"))</f>
        <v>N</v>
      </c>
      <c r="S155" s="77">
        <f>IF(G155-H155-I155-P155&gt;0,G155-H155-I155-P155,0)</f>
        <v>255.43</v>
      </c>
      <c r="T155" s="78">
        <f>IF(J155-D155&gt;0,IF(R155="S",J155-D155,0),0)</f>
        <v>0</v>
      </c>
      <c r="U155" s="77">
        <f>IF(R155="S",H155*Q155,0)</f>
        <v>0</v>
      </c>
      <c r="V155" s="77">
        <f>IF(R155="S",H155*T155,0)</f>
        <v>0</v>
      </c>
      <c r="W155" s="78">
        <f>IF(R155="S",J155-F155-K155,0)</f>
        <v>0</v>
      </c>
      <c r="X155" s="77">
        <f>IF(R155="S",H155*W155,0)</f>
        <v>0</v>
      </c>
      <c r="AH155" s="2"/>
      <c r="AQ155" s="2"/>
      <c r="AS155" s="2"/>
      <c r="AT155" s="2"/>
      <c r="BD155" s="1"/>
      <c r="BE155" s="2"/>
      <c r="BG155" s="2"/>
      <c r="BK155" s="2"/>
      <c r="BM155" s="2"/>
      <c r="BN155" s="2"/>
      <c r="BT155" s="2"/>
      <c r="BU155" s="2"/>
    </row>
    <row r="156" spans="1:73" ht="16.5" customHeight="1">
      <c r="A156" s="3">
        <v>2017</v>
      </c>
      <c r="B156" s="3">
        <v>1754</v>
      </c>
      <c r="C156" s="1" t="s">
        <v>452</v>
      </c>
      <c r="D156" s="2">
        <v>42773</v>
      </c>
      <c r="E156" s="1" t="s">
        <v>453</v>
      </c>
      <c r="F156" s="2">
        <v>42775</v>
      </c>
      <c r="G156" s="77">
        <v>102897</v>
      </c>
      <c r="H156" s="77">
        <v>0</v>
      </c>
      <c r="I156" s="77">
        <v>0</v>
      </c>
      <c r="J156" s="2">
        <v>1</v>
      </c>
      <c r="K156" s="78">
        <v>30</v>
      </c>
      <c r="L156" s="2">
        <v>42370</v>
      </c>
      <c r="M156" s="2">
        <v>42735</v>
      </c>
      <c r="N156" s="77">
        <v>0</v>
      </c>
      <c r="P156" s="77">
        <v>0</v>
      </c>
      <c r="Q156" s="78">
        <f>IF(J156-F156&gt;0,IF(R156="S",J156-F156,0),0)</f>
        <v>0</v>
      </c>
      <c r="R156" s="3" t="str">
        <f>IF(G156-H156-I156-P156&gt;0,"N",IF(J156=DATE(1900,1,1),"N","S"))</f>
        <v>N</v>
      </c>
      <c r="S156" s="77">
        <f>IF(G156-H156-I156-P156&gt;0,G156-H156-I156-P156,0)</f>
        <v>102897</v>
      </c>
      <c r="T156" s="78">
        <f>IF(J156-D156&gt;0,IF(R156="S",J156-D156,0),0)</f>
        <v>0</v>
      </c>
      <c r="U156" s="77">
        <f>IF(R156="S",H156*Q156,0)</f>
        <v>0</v>
      </c>
      <c r="V156" s="77">
        <f>IF(R156="S",H156*T156,0)</f>
        <v>0</v>
      </c>
      <c r="W156" s="78">
        <f>IF(R156="S",J156-F156-K156,0)</f>
        <v>0</v>
      </c>
      <c r="X156" s="77">
        <f>IF(R156="S",H156*W156,0)</f>
        <v>0</v>
      </c>
      <c r="AH156" s="2"/>
      <c r="AQ156" s="2"/>
      <c r="AS156" s="2"/>
      <c r="AT156" s="2"/>
      <c r="BD156" s="1"/>
      <c r="BE156" s="2"/>
      <c r="BG156" s="2"/>
      <c r="BK156" s="2"/>
      <c r="BM156" s="2"/>
      <c r="BN156" s="2"/>
      <c r="BT156" s="2"/>
      <c r="BU156" s="2"/>
    </row>
    <row r="157" spans="1:73" ht="16.5" customHeight="1">
      <c r="A157" s="3">
        <v>2017</v>
      </c>
      <c r="B157" s="3">
        <v>2990</v>
      </c>
      <c r="C157" s="1" t="s">
        <v>452</v>
      </c>
      <c r="D157" s="2">
        <v>42795</v>
      </c>
      <c r="E157" s="1" t="s">
        <v>454</v>
      </c>
      <c r="F157" s="2">
        <v>42796</v>
      </c>
      <c r="G157" s="77">
        <v>102897</v>
      </c>
      <c r="H157" s="77">
        <v>0</v>
      </c>
      <c r="I157" s="77">
        <v>0</v>
      </c>
      <c r="J157" s="2">
        <v>1</v>
      </c>
      <c r="K157" s="78">
        <v>30</v>
      </c>
      <c r="L157" s="2">
        <v>42370</v>
      </c>
      <c r="M157" s="2">
        <v>42735</v>
      </c>
      <c r="N157" s="77">
        <v>0</v>
      </c>
      <c r="P157" s="77">
        <v>0</v>
      </c>
      <c r="Q157" s="78">
        <f>IF(J157-F157&gt;0,IF(R157="S",J157-F157,0),0)</f>
        <v>0</v>
      </c>
      <c r="R157" s="3" t="str">
        <f>IF(G157-H157-I157-P157&gt;0,"N",IF(J157=DATE(1900,1,1),"N","S"))</f>
        <v>N</v>
      </c>
      <c r="S157" s="77">
        <f>IF(G157-H157-I157-P157&gt;0,G157-H157-I157-P157,0)</f>
        <v>102897</v>
      </c>
      <c r="T157" s="78">
        <f>IF(J157-D157&gt;0,IF(R157="S",J157-D157,0),0)</f>
        <v>0</v>
      </c>
      <c r="U157" s="77">
        <f>IF(R157="S",H157*Q157,0)</f>
        <v>0</v>
      </c>
      <c r="V157" s="77">
        <f>IF(R157="S",H157*T157,0)</f>
        <v>0</v>
      </c>
      <c r="W157" s="78">
        <f>IF(R157="S",J157-F157-K157,0)</f>
        <v>0</v>
      </c>
      <c r="X157" s="77">
        <f>IF(R157="S",H157*W157,0)</f>
        <v>0</v>
      </c>
      <c r="AH157" s="2"/>
      <c r="AQ157" s="2"/>
      <c r="AS157" s="2"/>
      <c r="AT157" s="2"/>
      <c r="BD157" s="1"/>
      <c r="BE157" s="2"/>
      <c r="BG157" s="2"/>
      <c r="BK157" s="2"/>
      <c r="BM157" s="2"/>
      <c r="BN157" s="2"/>
      <c r="BT157" s="2"/>
      <c r="BU157" s="2"/>
    </row>
    <row r="158" spans="1:73" ht="16.5" customHeight="1">
      <c r="A158" s="3">
        <v>2017</v>
      </c>
      <c r="B158" s="3">
        <v>3690</v>
      </c>
      <c r="C158" s="1" t="s">
        <v>452</v>
      </c>
      <c r="D158" s="2">
        <v>42803</v>
      </c>
      <c r="E158" s="1" t="s">
        <v>455</v>
      </c>
      <c r="F158" s="2">
        <v>42808</v>
      </c>
      <c r="G158" s="77">
        <v>30343.83</v>
      </c>
      <c r="H158" s="77">
        <v>0</v>
      </c>
      <c r="I158" s="77">
        <v>0</v>
      </c>
      <c r="J158" s="2">
        <v>1</v>
      </c>
      <c r="K158" s="78">
        <v>30</v>
      </c>
      <c r="L158" s="2">
        <v>42370</v>
      </c>
      <c r="M158" s="2">
        <v>42735</v>
      </c>
      <c r="N158" s="77">
        <v>0</v>
      </c>
      <c r="P158" s="77">
        <v>0</v>
      </c>
      <c r="Q158" s="78">
        <f>IF(J158-F158&gt;0,IF(R158="S",J158-F158,0),0)</f>
        <v>0</v>
      </c>
      <c r="R158" s="3" t="str">
        <f>IF(G158-H158-I158-P158&gt;0,"N",IF(J158=DATE(1900,1,1),"N","S"))</f>
        <v>N</v>
      </c>
      <c r="S158" s="77">
        <f>IF(G158-H158-I158-P158&gt;0,G158-H158-I158-P158,0)</f>
        <v>30343.83</v>
      </c>
      <c r="T158" s="78">
        <f>IF(J158-D158&gt;0,IF(R158="S",J158-D158,0),0)</f>
        <v>0</v>
      </c>
      <c r="U158" s="77">
        <f>IF(R158="S",H158*Q158,0)</f>
        <v>0</v>
      </c>
      <c r="V158" s="77">
        <f>IF(R158="S",H158*T158,0)</f>
        <v>0</v>
      </c>
      <c r="W158" s="78">
        <f>IF(R158="S",J158-F158-K158,0)</f>
        <v>0</v>
      </c>
      <c r="X158" s="77">
        <f>IF(R158="S",H158*W158,0)</f>
        <v>0</v>
      </c>
      <c r="AH158" s="2"/>
      <c r="AQ158" s="2"/>
      <c r="AS158" s="2"/>
      <c r="AT158" s="2"/>
      <c r="BD158" s="1"/>
      <c r="BE158" s="2"/>
      <c r="BG158" s="2"/>
      <c r="BK158" s="2"/>
      <c r="BM158" s="2"/>
      <c r="BN158" s="2"/>
      <c r="BT158" s="2"/>
      <c r="BU158" s="2"/>
    </row>
    <row r="159" spans="1:73" ht="16.5" customHeight="1">
      <c r="A159" s="3">
        <v>2017</v>
      </c>
      <c r="B159" s="3">
        <v>5369</v>
      </c>
      <c r="C159" s="1" t="s">
        <v>452</v>
      </c>
      <c r="D159" s="2">
        <v>42836</v>
      </c>
      <c r="E159" s="1" t="s">
        <v>456</v>
      </c>
      <c r="F159" s="2">
        <v>42839</v>
      </c>
      <c r="G159" s="77">
        <v>102897</v>
      </c>
      <c r="H159" s="77">
        <v>0</v>
      </c>
      <c r="I159" s="77">
        <v>0</v>
      </c>
      <c r="J159" s="2">
        <v>1</v>
      </c>
      <c r="K159" s="78">
        <v>30</v>
      </c>
      <c r="L159" s="2">
        <v>42370</v>
      </c>
      <c r="M159" s="2">
        <v>42735</v>
      </c>
      <c r="N159" s="77">
        <v>0</v>
      </c>
      <c r="P159" s="77">
        <v>0</v>
      </c>
      <c r="Q159" s="78">
        <f>IF(J159-F159&gt;0,IF(R159="S",J159-F159,0),0)</f>
        <v>0</v>
      </c>
      <c r="R159" s="3" t="str">
        <f>IF(G159-H159-I159-P159&gt;0,"N",IF(J159=DATE(1900,1,1),"N","S"))</f>
        <v>N</v>
      </c>
      <c r="S159" s="77">
        <f>IF(G159-H159-I159-P159&gt;0,G159-H159-I159-P159,0)</f>
        <v>102897</v>
      </c>
      <c r="T159" s="78">
        <f>IF(J159-D159&gt;0,IF(R159="S",J159-D159,0),0)</f>
        <v>0</v>
      </c>
      <c r="U159" s="77">
        <f>IF(R159="S",H159*Q159,0)</f>
        <v>0</v>
      </c>
      <c r="V159" s="77">
        <f>IF(R159="S",H159*T159,0)</f>
        <v>0</v>
      </c>
      <c r="W159" s="78">
        <f>IF(R159="S",J159-F159-K159,0)</f>
        <v>0</v>
      </c>
      <c r="X159" s="77">
        <f>IF(R159="S",H159*W159,0)</f>
        <v>0</v>
      </c>
      <c r="AH159" s="2"/>
      <c r="AQ159" s="2"/>
      <c r="AS159" s="2"/>
      <c r="AT159" s="2"/>
      <c r="BD159" s="1"/>
      <c r="BE159" s="2"/>
      <c r="BG159" s="2"/>
      <c r="BK159" s="2"/>
      <c r="BM159" s="2"/>
      <c r="BN159" s="2"/>
      <c r="BT159" s="2"/>
      <c r="BU159" s="2"/>
    </row>
    <row r="160" spans="1:73" ht="16.5" customHeight="1">
      <c r="A160" s="3">
        <v>2017</v>
      </c>
      <c r="B160" s="3">
        <v>5224</v>
      </c>
      <c r="C160" s="1" t="s">
        <v>457</v>
      </c>
      <c r="D160" s="2">
        <v>42833</v>
      </c>
      <c r="E160" s="1" t="s">
        <v>460</v>
      </c>
      <c r="F160" s="2">
        <v>42837</v>
      </c>
      <c r="G160" s="77">
        <v>1318.88</v>
      </c>
      <c r="H160" s="77">
        <v>0</v>
      </c>
      <c r="I160" s="77">
        <v>0</v>
      </c>
      <c r="J160" s="2">
        <v>1</v>
      </c>
      <c r="K160" s="78">
        <v>30</v>
      </c>
      <c r="L160" s="2">
        <v>42370</v>
      </c>
      <c r="M160" s="2">
        <v>42735</v>
      </c>
      <c r="N160" s="77">
        <v>0</v>
      </c>
      <c r="P160" s="77">
        <v>0</v>
      </c>
      <c r="Q160" s="78">
        <f>IF(J160-F160&gt;0,IF(R160="S",J160-F160,0),0)</f>
        <v>0</v>
      </c>
      <c r="R160" s="3" t="str">
        <f>IF(G160-H160-I160-P160&gt;0,"N",IF(J160=DATE(1900,1,1),"N","S"))</f>
        <v>N</v>
      </c>
      <c r="S160" s="77">
        <f>IF(G160-H160-I160-P160&gt;0,G160-H160-I160-P160,0)</f>
        <v>1318.88</v>
      </c>
      <c r="T160" s="78">
        <f>IF(J160-D160&gt;0,IF(R160="S",J160-D160,0),0)</f>
        <v>0</v>
      </c>
      <c r="U160" s="77">
        <f>IF(R160="S",H160*Q160,0)</f>
        <v>0</v>
      </c>
      <c r="V160" s="77">
        <f>IF(R160="S",H160*T160,0)</f>
        <v>0</v>
      </c>
      <c r="W160" s="78">
        <f>IF(R160="S",J160-F160-K160,0)</f>
        <v>0</v>
      </c>
      <c r="X160" s="77">
        <f>IF(R160="S",H160*W160,0)</f>
        <v>0</v>
      </c>
      <c r="AH160" s="2"/>
      <c r="AQ160" s="2"/>
      <c r="AS160" s="2"/>
      <c r="AT160" s="2"/>
      <c r="BD160" s="1"/>
      <c r="BE160" s="2"/>
      <c r="BF160" s="1"/>
      <c r="BG160" s="2"/>
      <c r="BK160" s="2"/>
      <c r="BM160" s="2"/>
      <c r="BN160" s="2"/>
      <c r="BT160" s="2"/>
      <c r="BU160" s="2"/>
    </row>
    <row r="161" spans="1:73" ht="16.5" customHeight="1">
      <c r="A161" s="3">
        <v>2017</v>
      </c>
      <c r="B161" s="3">
        <v>2783</v>
      </c>
      <c r="C161" s="1" t="s">
        <v>461</v>
      </c>
      <c r="D161" s="2">
        <v>42772</v>
      </c>
      <c r="E161" s="1" t="s">
        <v>462</v>
      </c>
      <c r="F161" s="2">
        <v>42794</v>
      </c>
      <c r="G161" s="77">
        <v>6050</v>
      </c>
      <c r="H161" s="77">
        <v>0</v>
      </c>
      <c r="I161" s="77">
        <v>0</v>
      </c>
      <c r="J161" s="2">
        <v>1</v>
      </c>
      <c r="K161" s="78">
        <v>30</v>
      </c>
      <c r="L161" s="2">
        <v>42370</v>
      </c>
      <c r="M161" s="2">
        <v>42735</v>
      </c>
      <c r="N161" s="77">
        <v>0</v>
      </c>
      <c r="P161" s="77">
        <v>0</v>
      </c>
      <c r="Q161" s="78">
        <f>IF(J161-F161&gt;0,IF(R161="S",J161-F161,0),0)</f>
        <v>0</v>
      </c>
      <c r="R161" s="3" t="str">
        <f>IF(G161-H161-I161-P161&gt;0,"N",IF(J161=DATE(1900,1,1),"N","S"))</f>
        <v>N</v>
      </c>
      <c r="S161" s="77">
        <f>IF(G161-H161-I161-P161&gt;0,G161-H161-I161-P161,0)</f>
        <v>6050</v>
      </c>
      <c r="T161" s="78">
        <f>IF(J161-D161&gt;0,IF(R161="S",J161-D161,0),0)</f>
        <v>0</v>
      </c>
      <c r="U161" s="77">
        <f>IF(R161="S",H161*Q161,0)</f>
        <v>0</v>
      </c>
      <c r="V161" s="77">
        <f>IF(R161="S",H161*T161,0)</f>
        <v>0</v>
      </c>
      <c r="W161" s="78">
        <f>IF(R161="S",J161-F161-K161,0)</f>
        <v>0</v>
      </c>
      <c r="X161" s="77">
        <f>IF(R161="S",H161*W161,0)</f>
        <v>0</v>
      </c>
      <c r="AH161" s="2"/>
      <c r="AQ161" s="2"/>
      <c r="AS161" s="2"/>
      <c r="AT161" s="2"/>
      <c r="BD161" s="1"/>
      <c r="BE161" s="2"/>
      <c r="BF161" s="1"/>
      <c r="BG161" s="2"/>
      <c r="BK161" s="2"/>
      <c r="BM161" s="2"/>
      <c r="BN161" s="2"/>
      <c r="BT161" s="2"/>
      <c r="BU161" s="2"/>
    </row>
    <row r="162" spans="1:73" ht="16.5" customHeight="1">
      <c r="A162" s="3">
        <v>2017</v>
      </c>
      <c r="B162" s="3">
        <v>3733</v>
      </c>
      <c r="C162" s="1" t="s">
        <v>464</v>
      </c>
      <c r="D162" s="2">
        <v>42753</v>
      </c>
      <c r="E162" s="1" t="s">
        <v>341</v>
      </c>
      <c r="F162" s="2">
        <v>42809</v>
      </c>
      <c r="G162" s="77">
        <v>3387.7</v>
      </c>
      <c r="H162" s="77">
        <v>0</v>
      </c>
      <c r="I162" s="77">
        <v>0</v>
      </c>
      <c r="J162" s="2">
        <v>1</v>
      </c>
      <c r="K162" s="78">
        <v>30</v>
      </c>
      <c r="L162" s="2">
        <v>42370</v>
      </c>
      <c r="M162" s="2">
        <v>42735</v>
      </c>
      <c r="N162" s="77">
        <v>0</v>
      </c>
      <c r="P162" s="77">
        <v>0</v>
      </c>
      <c r="Q162" s="78">
        <f>IF(J162-F162&gt;0,IF(R162="S",J162-F162,0),0)</f>
        <v>0</v>
      </c>
      <c r="R162" s="3" t="str">
        <f>IF(G162-H162-I162-P162&gt;0,"N",IF(J162=DATE(1900,1,1),"N","S"))</f>
        <v>N</v>
      </c>
      <c r="S162" s="77">
        <f>IF(G162-H162-I162-P162&gt;0,G162-H162-I162-P162,0)</f>
        <v>3387.7</v>
      </c>
      <c r="T162" s="78">
        <f>IF(J162-D162&gt;0,IF(R162="S",J162-D162,0),0)</f>
        <v>0</v>
      </c>
      <c r="U162" s="77">
        <f>IF(R162="S",H162*Q162,0)</f>
        <v>0</v>
      </c>
      <c r="V162" s="77">
        <f>IF(R162="S",H162*T162,0)</f>
        <v>0</v>
      </c>
      <c r="W162" s="78">
        <f>IF(R162="S",J162-F162-K162,0)</f>
        <v>0</v>
      </c>
      <c r="X162" s="77">
        <f>IF(R162="S",H162*W162,0)</f>
        <v>0</v>
      </c>
      <c r="AH162" s="2"/>
      <c r="AQ162" s="2"/>
      <c r="AS162" s="2"/>
      <c r="AT162" s="2"/>
      <c r="BD162" s="1"/>
      <c r="BE162" s="2"/>
      <c r="BF162" s="1"/>
      <c r="BG162" s="2"/>
      <c r="BK162" s="2"/>
      <c r="BM162" s="2"/>
      <c r="BN162" s="2"/>
      <c r="BT162" s="2"/>
      <c r="BU162" s="2"/>
    </row>
    <row r="163" spans="1:73" ht="16.5" customHeight="1">
      <c r="A163" s="3">
        <v>2017</v>
      </c>
      <c r="B163" s="3">
        <v>4584</v>
      </c>
      <c r="C163" s="1" t="s">
        <v>467</v>
      </c>
      <c r="D163" s="2">
        <v>42825</v>
      </c>
      <c r="E163" s="1" t="s">
        <v>468</v>
      </c>
      <c r="F163" s="2">
        <v>42823</v>
      </c>
      <c r="G163" s="77">
        <v>2134.88</v>
      </c>
      <c r="H163" s="77">
        <v>0</v>
      </c>
      <c r="I163" s="77">
        <v>0</v>
      </c>
      <c r="J163" s="2">
        <v>1</v>
      </c>
      <c r="K163" s="78">
        <v>30</v>
      </c>
      <c r="L163" s="2">
        <v>42370</v>
      </c>
      <c r="M163" s="2">
        <v>42735</v>
      </c>
      <c r="N163" s="77">
        <v>0</v>
      </c>
      <c r="P163" s="77">
        <v>0</v>
      </c>
      <c r="Q163" s="78">
        <f>IF(J163-F163&gt;0,IF(R163="S",J163-F163,0),0)</f>
        <v>0</v>
      </c>
      <c r="R163" s="3" t="str">
        <f>IF(G163-H163-I163-P163&gt;0,"N",IF(J163=DATE(1900,1,1),"N","S"))</f>
        <v>N</v>
      </c>
      <c r="S163" s="77">
        <f>IF(G163-H163-I163-P163&gt;0,G163-H163-I163-P163,0)</f>
        <v>2134.88</v>
      </c>
      <c r="T163" s="78">
        <f>IF(J163-D163&gt;0,IF(R163="S",J163-D163,0),0)</f>
        <v>0</v>
      </c>
      <c r="U163" s="77">
        <f>IF(R163="S",H163*Q163,0)</f>
        <v>0</v>
      </c>
      <c r="V163" s="77">
        <f>IF(R163="S",H163*T163,0)</f>
        <v>0</v>
      </c>
      <c r="W163" s="78">
        <f>IF(R163="S",J163-F163-K163,0)</f>
        <v>0</v>
      </c>
      <c r="X163" s="77">
        <f>IF(R163="S",H163*W163,0)</f>
        <v>0</v>
      </c>
      <c r="AH163" s="2"/>
      <c r="AQ163" s="2"/>
      <c r="AS163" s="2"/>
      <c r="AT163" s="2"/>
      <c r="BD163" s="1"/>
      <c r="BE163" s="2"/>
      <c r="BF163" s="1"/>
      <c r="BG163" s="2"/>
      <c r="BK163" s="2"/>
      <c r="BM163" s="2"/>
      <c r="BN163" s="2"/>
      <c r="BT163" s="2"/>
      <c r="BU163" s="2"/>
    </row>
    <row r="164" spans="1:73" ht="16.5" customHeight="1">
      <c r="A164" s="3">
        <v>2017</v>
      </c>
      <c r="B164" s="3">
        <v>2231</v>
      </c>
      <c r="C164" s="1" t="s">
        <v>469</v>
      </c>
      <c r="D164" s="2">
        <v>42783</v>
      </c>
      <c r="E164" s="1" t="s">
        <v>470</v>
      </c>
      <c r="F164" s="2">
        <v>42783</v>
      </c>
      <c r="G164" s="77">
        <v>1000.4</v>
      </c>
      <c r="H164" s="77">
        <v>0</v>
      </c>
      <c r="I164" s="77">
        <v>0</v>
      </c>
      <c r="J164" s="2">
        <v>1</v>
      </c>
      <c r="K164" s="78">
        <v>30</v>
      </c>
      <c r="L164" s="2">
        <v>42370</v>
      </c>
      <c r="M164" s="2">
        <v>42735</v>
      </c>
      <c r="N164" s="77">
        <v>0</v>
      </c>
      <c r="P164" s="77">
        <v>0</v>
      </c>
      <c r="Q164" s="78">
        <f>IF(J164-F164&gt;0,IF(R164="S",J164-F164,0),0)</f>
        <v>0</v>
      </c>
      <c r="R164" s="3" t="str">
        <f>IF(G164-H164-I164-P164&gt;0,"N",IF(J164=DATE(1900,1,1),"N","S"))</f>
        <v>N</v>
      </c>
      <c r="S164" s="77">
        <f>IF(G164-H164-I164-P164&gt;0,G164-H164-I164-P164,0)</f>
        <v>1000.4</v>
      </c>
      <c r="T164" s="78">
        <f>IF(J164-D164&gt;0,IF(R164="S",J164-D164,0),0)</f>
        <v>0</v>
      </c>
      <c r="U164" s="77">
        <f>IF(R164="S",H164*Q164,0)</f>
        <v>0</v>
      </c>
      <c r="V164" s="77">
        <f>IF(R164="S",H164*T164,0)</f>
        <v>0</v>
      </c>
      <c r="W164" s="78">
        <f>IF(R164="S",J164-F164-K164,0)</f>
        <v>0</v>
      </c>
      <c r="X164" s="77">
        <f>IF(R164="S",H164*W164,0)</f>
        <v>0</v>
      </c>
      <c r="AH164" s="2"/>
      <c r="AQ164" s="2"/>
      <c r="AS164" s="2"/>
      <c r="AT164" s="2"/>
      <c r="BD164" s="1"/>
      <c r="BE164" s="2"/>
      <c r="BF164" s="1"/>
      <c r="BG164" s="2"/>
      <c r="BK164" s="2"/>
      <c r="BM164" s="2"/>
      <c r="BN164" s="2"/>
      <c r="BT164" s="2"/>
      <c r="BU164" s="2"/>
    </row>
    <row r="165" spans="1:73" ht="16.5" customHeight="1">
      <c r="A165" s="3">
        <v>2017</v>
      </c>
      <c r="B165" s="3">
        <v>3946</v>
      </c>
      <c r="C165" s="1" t="s">
        <v>471</v>
      </c>
      <c r="D165" s="2">
        <v>42794</v>
      </c>
      <c r="E165" s="1" t="s">
        <v>474</v>
      </c>
      <c r="F165" s="2">
        <v>42815</v>
      </c>
      <c r="G165" s="77">
        <v>471.49</v>
      </c>
      <c r="H165" s="77">
        <v>0</v>
      </c>
      <c r="I165" s="77">
        <v>0</v>
      </c>
      <c r="J165" s="2">
        <v>1</v>
      </c>
      <c r="K165" s="78">
        <v>30</v>
      </c>
      <c r="L165" s="2">
        <v>42370</v>
      </c>
      <c r="M165" s="2">
        <v>42735</v>
      </c>
      <c r="N165" s="77">
        <v>0</v>
      </c>
      <c r="P165" s="77">
        <v>0</v>
      </c>
      <c r="Q165" s="78">
        <f>IF(J165-F165&gt;0,IF(R165="S",J165-F165,0),0)</f>
        <v>0</v>
      </c>
      <c r="R165" s="3" t="str">
        <f>IF(G165-H165-I165-P165&gt;0,"N",IF(J165=DATE(1900,1,1),"N","S"))</f>
        <v>N</v>
      </c>
      <c r="S165" s="77">
        <f>IF(G165-H165-I165-P165&gt;0,G165-H165-I165-P165,0)</f>
        <v>471.49</v>
      </c>
      <c r="T165" s="78">
        <f>IF(J165-D165&gt;0,IF(R165="S",J165-D165,0),0)</f>
        <v>0</v>
      </c>
      <c r="U165" s="77">
        <f>IF(R165="S",H165*Q165,0)</f>
        <v>0</v>
      </c>
      <c r="V165" s="77">
        <f>IF(R165="S",H165*T165,0)</f>
        <v>0</v>
      </c>
      <c r="W165" s="78">
        <f>IF(R165="S",J165-F165-K165,0)</f>
        <v>0</v>
      </c>
      <c r="X165" s="77">
        <f>IF(R165="S",H165*W165,0)</f>
        <v>0</v>
      </c>
      <c r="AH165" s="2"/>
      <c r="AQ165" s="2"/>
      <c r="AS165" s="2"/>
      <c r="AT165" s="2"/>
      <c r="BD165" s="1"/>
      <c r="BE165" s="2"/>
      <c r="BF165" s="1"/>
      <c r="BG165" s="2"/>
      <c r="BK165" s="2"/>
      <c r="BM165" s="2"/>
      <c r="BN165" s="2"/>
      <c r="BT165" s="2"/>
      <c r="BU165" s="2"/>
    </row>
    <row r="166" spans="1:73" ht="16.5" customHeight="1">
      <c r="A166" s="3">
        <v>2017</v>
      </c>
      <c r="B166" s="3">
        <v>3947</v>
      </c>
      <c r="C166" s="1" t="s">
        <v>471</v>
      </c>
      <c r="D166" s="2">
        <v>42794</v>
      </c>
      <c r="E166" s="1" t="s">
        <v>475</v>
      </c>
      <c r="F166" s="2">
        <v>42815</v>
      </c>
      <c r="G166" s="77">
        <v>775.42</v>
      </c>
      <c r="H166" s="77">
        <v>0</v>
      </c>
      <c r="I166" s="77">
        <v>0</v>
      </c>
      <c r="J166" s="2">
        <v>1</v>
      </c>
      <c r="K166" s="78">
        <v>30</v>
      </c>
      <c r="L166" s="2">
        <v>42370</v>
      </c>
      <c r="M166" s="2">
        <v>42735</v>
      </c>
      <c r="N166" s="77">
        <v>0</v>
      </c>
      <c r="P166" s="77">
        <v>0</v>
      </c>
      <c r="Q166" s="78">
        <f>IF(J166-F166&gt;0,IF(R166="S",J166-F166,0),0)</f>
        <v>0</v>
      </c>
      <c r="R166" s="3" t="str">
        <f>IF(G166-H166-I166-P166&gt;0,"N",IF(J166=DATE(1900,1,1),"N","S"))</f>
        <v>N</v>
      </c>
      <c r="S166" s="77">
        <f>IF(G166-H166-I166-P166&gt;0,G166-H166-I166-P166,0)</f>
        <v>775.42</v>
      </c>
      <c r="T166" s="78">
        <f>IF(J166-D166&gt;0,IF(R166="S",J166-D166,0),0)</f>
        <v>0</v>
      </c>
      <c r="U166" s="77">
        <f>IF(R166="S",H166*Q166,0)</f>
        <v>0</v>
      </c>
      <c r="V166" s="77">
        <f>IF(R166="S",H166*T166,0)</f>
        <v>0</v>
      </c>
      <c r="W166" s="78">
        <f>IF(R166="S",J166-F166-K166,0)</f>
        <v>0</v>
      </c>
      <c r="X166" s="77">
        <f>IF(R166="S",H166*W166,0)</f>
        <v>0</v>
      </c>
      <c r="AH166" s="2"/>
      <c r="AQ166" s="2"/>
      <c r="AS166" s="2"/>
      <c r="AT166" s="2"/>
      <c r="BD166" s="1"/>
      <c r="BE166" s="2"/>
      <c r="BF166" s="1"/>
      <c r="BG166" s="2"/>
      <c r="BK166" s="2"/>
      <c r="BM166" s="2"/>
      <c r="BN166" s="2"/>
      <c r="BT166" s="2"/>
      <c r="BU166" s="2"/>
    </row>
    <row r="167" spans="1:73" ht="16.5" customHeight="1">
      <c r="A167" s="3">
        <v>2017</v>
      </c>
      <c r="B167" s="3">
        <v>2585</v>
      </c>
      <c r="C167" s="1" t="s">
        <v>478</v>
      </c>
      <c r="D167" s="2">
        <v>42787</v>
      </c>
      <c r="E167" s="1" t="s">
        <v>449</v>
      </c>
      <c r="F167" s="2">
        <v>42789</v>
      </c>
      <c r="G167" s="77">
        <v>483.73</v>
      </c>
      <c r="H167" s="77">
        <v>0</v>
      </c>
      <c r="I167" s="77">
        <v>0</v>
      </c>
      <c r="J167" s="2">
        <v>1</v>
      </c>
      <c r="K167" s="78">
        <v>30</v>
      </c>
      <c r="L167" s="2">
        <v>42370</v>
      </c>
      <c r="M167" s="2">
        <v>42735</v>
      </c>
      <c r="N167" s="77">
        <v>0</v>
      </c>
      <c r="P167" s="77">
        <v>0</v>
      </c>
      <c r="Q167" s="78">
        <f>IF(J167-F167&gt;0,IF(R167="S",J167-F167,0),0)</f>
        <v>0</v>
      </c>
      <c r="R167" s="3" t="str">
        <f>IF(G167-H167-I167-P167&gt;0,"N",IF(J167=DATE(1900,1,1),"N","S"))</f>
        <v>N</v>
      </c>
      <c r="S167" s="77">
        <f>IF(G167-H167-I167-P167&gt;0,G167-H167-I167-P167,0)</f>
        <v>483.73</v>
      </c>
      <c r="T167" s="78">
        <f>IF(J167-D167&gt;0,IF(R167="S",J167-D167,0),0)</f>
        <v>0</v>
      </c>
      <c r="U167" s="77">
        <f>IF(R167="S",H167*Q167,0)</f>
        <v>0</v>
      </c>
      <c r="V167" s="77">
        <f>IF(R167="S",H167*T167,0)</f>
        <v>0</v>
      </c>
      <c r="W167" s="78">
        <f>IF(R167="S",J167-F167-K167,0)</f>
        <v>0</v>
      </c>
      <c r="X167" s="77">
        <f>IF(R167="S",H167*W167,0)</f>
        <v>0</v>
      </c>
      <c r="AH167" s="2"/>
      <c r="AQ167" s="2"/>
      <c r="AS167" s="2"/>
      <c r="AT167" s="2"/>
      <c r="BD167" s="1"/>
      <c r="BE167" s="2"/>
      <c r="BF167" s="1"/>
      <c r="BG167" s="2"/>
      <c r="BK167" s="2"/>
      <c r="BM167" s="2"/>
      <c r="BN167" s="2"/>
      <c r="BT167" s="2"/>
      <c r="BU167" s="2"/>
    </row>
    <row r="168" spans="1:73" ht="16.5" customHeight="1">
      <c r="A168" s="3">
        <v>2017</v>
      </c>
      <c r="B168" s="3">
        <v>2120</v>
      </c>
      <c r="C168" s="1" t="s">
        <v>479</v>
      </c>
      <c r="D168" s="2">
        <v>42776</v>
      </c>
      <c r="E168" s="1" t="s">
        <v>480</v>
      </c>
      <c r="F168" s="2">
        <v>42783</v>
      </c>
      <c r="G168" s="77">
        <v>3818.6</v>
      </c>
      <c r="H168" s="77">
        <v>0</v>
      </c>
      <c r="I168" s="77">
        <v>0</v>
      </c>
      <c r="J168" s="2">
        <v>1</v>
      </c>
      <c r="K168" s="78">
        <v>30</v>
      </c>
      <c r="L168" s="2">
        <v>42370</v>
      </c>
      <c r="M168" s="2">
        <v>42735</v>
      </c>
      <c r="N168" s="77">
        <v>0</v>
      </c>
      <c r="P168" s="77">
        <v>0</v>
      </c>
      <c r="Q168" s="78">
        <f>IF(J168-F168&gt;0,IF(R168="S",J168-F168,0),0)</f>
        <v>0</v>
      </c>
      <c r="R168" s="3" t="str">
        <f>IF(G168-H168-I168-P168&gt;0,"N",IF(J168=DATE(1900,1,1),"N","S"))</f>
        <v>N</v>
      </c>
      <c r="S168" s="77">
        <f>IF(G168-H168-I168-P168&gt;0,G168-H168-I168-P168,0)</f>
        <v>3818.6</v>
      </c>
      <c r="T168" s="78">
        <f>IF(J168-D168&gt;0,IF(R168="S",J168-D168,0),0)</f>
        <v>0</v>
      </c>
      <c r="U168" s="77">
        <f>IF(R168="S",H168*Q168,0)</f>
        <v>0</v>
      </c>
      <c r="V168" s="77">
        <f>IF(R168="S",H168*T168,0)</f>
        <v>0</v>
      </c>
      <c r="W168" s="78">
        <f>IF(R168="S",J168-F168-K168,0)</f>
        <v>0</v>
      </c>
      <c r="X168" s="77">
        <f>IF(R168="S",H168*W168,0)</f>
        <v>0</v>
      </c>
      <c r="AH168" s="2"/>
      <c r="AQ168" s="2"/>
      <c r="AS168" s="2"/>
      <c r="AT168" s="2"/>
      <c r="BD168" s="1"/>
      <c r="BE168" s="2"/>
      <c r="BF168" s="1"/>
      <c r="BG168" s="2"/>
      <c r="BK168" s="2"/>
      <c r="BM168" s="2"/>
      <c r="BN168" s="2"/>
      <c r="BT168" s="2"/>
      <c r="BU168" s="2"/>
    </row>
    <row r="169" spans="1:73" ht="16.5" customHeight="1">
      <c r="A169" s="3">
        <v>2017</v>
      </c>
      <c r="B169" s="3">
        <v>4582</v>
      </c>
      <c r="C169" s="1" t="s">
        <v>479</v>
      </c>
      <c r="D169" s="2">
        <v>42822</v>
      </c>
      <c r="E169" s="1" t="s">
        <v>481</v>
      </c>
      <c r="F169" s="2">
        <v>42825</v>
      </c>
      <c r="G169" s="77">
        <v>317.2</v>
      </c>
      <c r="H169" s="77">
        <v>0</v>
      </c>
      <c r="I169" s="77">
        <v>0</v>
      </c>
      <c r="J169" s="2">
        <v>1</v>
      </c>
      <c r="K169" s="78">
        <v>30</v>
      </c>
      <c r="L169" s="2">
        <v>42370</v>
      </c>
      <c r="M169" s="2">
        <v>42735</v>
      </c>
      <c r="N169" s="77">
        <v>0</v>
      </c>
      <c r="P169" s="77">
        <v>0</v>
      </c>
      <c r="Q169" s="78">
        <f>IF(J169-F169&gt;0,IF(R169="S",J169-F169,0),0)</f>
        <v>0</v>
      </c>
      <c r="R169" s="3" t="str">
        <f>IF(G169-H169-I169-P169&gt;0,"N",IF(J169=DATE(1900,1,1),"N","S"))</f>
        <v>N</v>
      </c>
      <c r="S169" s="77">
        <f>IF(G169-H169-I169-P169&gt;0,G169-H169-I169-P169,0)</f>
        <v>317.2</v>
      </c>
      <c r="T169" s="78">
        <f>IF(J169-D169&gt;0,IF(R169="S",J169-D169,0),0)</f>
        <v>0</v>
      </c>
      <c r="U169" s="77">
        <f>IF(R169="S",H169*Q169,0)</f>
        <v>0</v>
      </c>
      <c r="V169" s="77">
        <f>IF(R169="S",H169*T169,0)</f>
        <v>0</v>
      </c>
      <c r="W169" s="78">
        <f>IF(R169="S",J169-F169-K169,0)</f>
        <v>0</v>
      </c>
      <c r="X169" s="77">
        <f>IF(R169="S",H169*W169,0)</f>
        <v>0</v>
      </c>
      <c r="AH169" s="2"/>
      <c r="AQ169" s="2"/>
      <c r="AS169" s="2"/>
      <c r="AT169" s="2"/>
      <c r="BD169" s="1"/>
      <c r="BE169" s="2"/>
      <c r="BF169" s="1"/>
      <c r="BG169" s="2"/>
      <c r="BK169" s="2"/>
      <c r="BM169" s="2"/>
      <c r="BN169" s="2"/>
      <c r="BT169" s="2"/>
      <c r="BU169" s="2"/>
    </row>
    <row r="170" spans="1:73" ht="16.5" customHeight="1">
      <c r="A170" s="3">
        <v>2017</v>
      </c>
      <c r="B170" s="3">
        <v>2515</v>
      </c>
      <c r="C170" s="1" t="s">
        <v>479</v>
      </c>
      <c r="D170" s="2">
        <v>42787</v>
      </c>
      <c r="E170" s="1" t="s">
        <v>482</v>
      </c>
      <c r="F170" s="2">
        <v>42788</v>
      </c>
      <c r="G170" s="77">
        <v>519.72</v>
      </c>
      <c r="H170" s="77">
        <v>0</v>
      </c>
      <c r="I170" s="77">
        <v>0</v>
      </c>
      <c r="J170" s="2">
        <v>1</v>
      </c>
      <c r="K170" s="78">
        <v>30</v>
      </c>
      <c r="L170" s="2">
        <v>42370</v>
      </c>
      <c r="M170" s="2">
        <v>42735</v>
      </c>
      <c r="N170" s="77">
        <v>0</v>
      </c>
      <c r="P170" s="77">
        <v>0</v>
      </c>
      <c r="Q170" s="78">
        <f>IF(J170-F170&gt;0,IF(R170="S",J170-F170,0),0)</f>
        <v>0</v>
      </c>
      <c r="R170" s="3" t="str">
        <f>IF(G170-H170-I170-P170&gt;0,"N",IF(J170=DATE(1900,1,1),"N","S"))</f>
        <v>N</v>
      </c>
      <c r="S170" s="77">
        <f>IF(G170-H170-I170-P170&gt;0,G170-H170-I170-P170,0)</f>
        <v>519.72</v>
      </c>
      <c r="T170" s="78">
        <f>IF(J170-D170&gt;0,IF(R170="S",J170-D170,0),0)</f>
        <v>0</v>
      </c>
      <c r="U170" s="77">
        <f>IF(R170="S",H170*Q170,0)</f>
        <v>0</v>
      </c>
      <c r="V170" s="77">
        <f>IF(R170="S",H170*T170,0)</f>
        <v>0</v>
      </c>
      <c r="W170" s="78">
        <f>IF(R170="S",J170-F170-K170,0)</f>
        <v>0</v>
      </c>
      <c r="X170" s="77">
        <f>IF(R170="S",H170*W170,0)</f>
        <v>0</v>
      </c>
      <c r="AH170" s="2"/>
      <c r="AQ170" s="2"/>
      <c r="AS170" s="2"/>
      <c r="AT170" s="2"/>
      <c r="BD170" s="1"/>
      <c r="BE170" s="2"/>
      <c r="BF170" s="1"/>
      <c r="BG170" s="2"/>
      <c r="BK170" s="2"/>
      <c r="BM170" s="2"/>
      <c r="BN170" s="2"/>
      <c r="BT170" s="2"/>
      <c r="BU170" s="2"/>
    </row>
    <row r="171" spans="1:73" ht="16.5" customHeight="1">
      <c r="A171" s="3">
        <v>2017</v>
      </c>
      <c r="B171" s="3">
        <v>3216</v>
      </c>
      <c r="C171" s="1" t="s">
        <v>479</v>
      </c>
      <c r="D171" s="2">
        <v>42801</v>
      </c>
      <c r="E171" s="1" t="s">
        <v>484</v>
      </c>
      <c r="F171" s="2">
        <v>42801</v>
      </c>
      <c r="G171" s="77">
        <v>109.8</v>
      </c>
      <c r="H171" s="77">
        <v>0</v>
      </c>
      <c r="I171" s="77">
        <v>0</v>
      </c>
      <c r="J171" s="2">
        <v>1</v>
      </c>
      <c r="K171" s="78">
        <v>30</v>
      </c>
      <c r="L171" s="2">
        <v>42370</v>
      </c>
      <c r="M171" s="2">
        <v>42735</v>
      </c>
      <c r="N171" s="77">
        <v>0</v>
      </c>
      <c r="P171" s="77">
        <v>0</v>
      </c>
      <c r="Q171" s="78">
        <f>IF(J171-F171&gt;0,IF(R171="S",J171-F171,0),0)</f>
        <v>0</v>
      </c>
      <c r="R171" s="3" t="str">
        <f>IF(G171-H171-I171-P171&gt;0,"N",IF(J171=DATE(1900,1,1),"N","S"))</f>
        <v>N</v>
      </c>
      <c r="S171" s="77">
        <f>IF(G171-H171-I171-P171&gt;0,G171-H171-I171-P171,0)</f>
        <v>109.8</v>
      </c>
      <c r="T171" s="78">
        <f>IF(J171-D171&gt;0,IF(R171="S",J171-D171,0),0)</f>
        <v>0</v>
      </c>
      <c r="U171" s="77">
        <f>IF(R171="S",H171*Q171,0)</f>
        <v>0</v>
      </c>
      <c r="V171" s="77">
        <f>IF(R171="S",H171*T171,0)</f>
        <v>0</v>
      </c>
      <c r="W171" s="78">
        <f>IF(R171="S",J171-F171-K171,0)</f>
        <v>0</v>
      </c>
      <c r="X171" s="77">
        <f>IF(R171="S",H171*W171,0)</f>
        <v>0</v>
      </c>
      <c r="AH171" s="2"/>
      <c r="AQ171" s="2"/>
      <c r="AS171" s="2"/>
      <c r="AT171" s="2"/>
      <c r="BD171" s="1"/>
      <c r="BE171" s="2"/>
      <c r="BF171" s="1"/>
      <c r="BG171" s="2"/>
      <c r="BK171" s="2"/>
      <c r="BM171" s="2"/>
      <c r="BN171" s="2"/>
      <c r="BT171" s="2"/>
      <c r="BU171" s="2"/>
    </row>
    <row r="172" spans="1:73" ht="16.5" customHeight="1">
      <c r="A172" s="3">
        <v>2017</v>
      </c>
      <c r="B172" s="3">
        <v>5371</v>
      </c>
      <c r="C172" s="1" t="s">
        <v>485</v>
      </c>
      <c r="D172" s="2">
        <v>42838</v>
      </c>
      <c r="E172" s="1" t="s">
        <v>486</v>
      </c>
      <c r="F172" s="2">
        <v>42839</v>
      </c>
      <c r="G172" s="77">
        <v>3150</v>
      </c>
      <c r="H172" s="77">
        <v>0</v>
      </c>
      <c r="I172" s="77">
        <v>0</v>
      </c>
      <c r="J172" s="2">
        <v>1</v>
      </c>
      <c r="K172" s="78">
        <v>30</v>
      </c>
      <c r="L172" s="2">
        <v>42370</v>
      </c>
      <c r="M172" s="2">
        <v>42735</v>
      </c>
      <c r="N172" s="77">
        <v>0</v>
      </c>
      <c r="P172" s="77">
        <v>0</v>
      </c>
      <c r="Q172" s="78">
        <f>IF(J172-F172&gt;0,IF(R172="S",J172-F172,0),0)</f>
        <v>0</v>
      </c>
      <c r="R172" s="3" t="str">
        <f>IF(G172-H172-I172-P172&gt;0,"N",IF(J172=DATE(1900,1,1),"N","S"))</f>
        <v>N</v>
      </c>
      <c r="S172" s="77">
        <f>IF(G172-H172-I172-P172&gt;0,G172-H172-I172-P172,0)</f>
        <v>3150</v>
      </c>
      <c r="T172" s="78">
        <f>IF(J172-D172&gt;0,IF(R172="S",J172-D172,0),0)</f>
        <v>0</v>
      </c>
      <c r="U172" s="77">
        <f>IF(R172="S",H172*Q172,0)</f>
        <v>0</v>
      </c>
      <c r="V172" s="77">
        <f>IF(R172="S",H172*T172,0)</f>
        <v>0</v>
      </c>
      <c r="W172" s="78">
        <f>IF(R172="S",J172-F172-K172,0)</f>
        <v>0</v>
      </c>
      <c r="X172" s="77">
        <f>IF(R172="S",H172*W172,0)</f>
        <v>0</v>
      </c>
      <c r="AH172" s="2"/>
      <c r="AQ172" s="2"/>
      <c r="AS172" s="2"/>
      <c r="AT172" s="2"/>
      <c r="BD172" s="1"/>
      <c r="BE172" s="2"/>
      <c r="BF172" s="1"/>
      <c r="BG172" s="2"/>
      <c r="BK172" s="2"/>
      <c r="BM172" s="2"/>
      <c r="BN172" s="2"/>
      <c r="BT172" s="2"/>
      <c r="BU172" s="2"/>
    </row>
    <row r="173" spans="1:73" ht="16.5" customHeight="1">
      <c r="A173" s="3">
        <v>2017</v>
      </c>
      <c r="B173" s="3">
        <v>2511</v>
      </c>
      <c r="C173" s="1" t="s">
        <v>76</v>
      </c>
      <c r="D173" s="2">
        <v>42787</v>
      </c>
      <c r="E173" s="1" t="s">
        <v>87</v>
      </c>
      <c r="F173" s="2">
        <v>42788</v>
      </c>
      <c r="G173" s="77">
        <v>62.23</v>
      </c>
      <c r="H173" s="77">
        <v>62.23</v>
      </c>
      <c r="I173" s="77">
        <v>0</v>
      </c>
      <c r="J173" s="2">
        <v>42790</v>
      </c>
      <c r="K173" s="78">
        <v>30</v>
      </c>
      <c r="L173" s="2">
        <v>42370</v>
      </c>
      <c r="M173" s="2">
        <v>42735</v>
      </c>
      <c r="N173" s="77">
        <v>0</v>
      </c>
      <c r="P173" s="77">
        <v>0</v>
      </c>
      <c r="Q173" s="78">
        <f>IF(J173-F173&gt;0,IF(R173="S",J173-F173,0),0)</f>
        <v>2</v>
      </c>
      <c r="R173" s="3" t="str">
        <f>IF(G173-H173-I173-P173&gt;0,"N",IF(J173=DATE(1900,1,1),"N","S"))</f>
        <v>S</v>
      </c>
      <c r="S173" s="77">
        <f>IF(G173-H173-I173-P173&gt;0,G173-H173-I173-P173,0)</f>
        <v>0</v>
      </c>
      <c r="T173" s="78">
        <f>IF(J173-D173&gt;0,IF(R173="S",J173-D173,0),0)</f>
        <v>3</v>
      </c>
      <c r="U173" s="77">
        <f>IF(R173="S",H173*Q173,0)</f>
        <v>124.46</v>
      </c>
      <c r="V173" s="77">
        <f>IF(R173="S",H173*T173,0)</f>
        <v>186.69</v>
      </c>
      <c r="W173" s="78">
        <f>IF(R173="S",J173-F173-K173,0)</f>
        <v>-28</v>
      </c>
      <c r="X173" s="77">
        <f>IF(R173="S",H173*W173,0)</f>
        <v>-1742.44</v>
      </c>
      <c r="AH173" s="2"/>
      <c r="AQ173" s="2"/>
      <c r="AS173" s="2"/>
      <c r="AT173" s="2"/>
      <c r="BD173" s="1"/>
      <c r="BE173" s="2"/>
      <c r="BF173" s="1"/>
      <c r="BG173" s="2"/>
      <c r="BK173" s="2"/>
      <c r="BM173" s="2"/>
      <c r="BN173" s="2"/>
      <c r="BT173" s="2"/>
      <c r="BU173" s="2"/>
    </row>
    <row r="174" spans="1:73" ht="16.5" customHeight="1">
      <c r="A174" s="3">
        <v>2017</v>
      </c>
      <c r="B174" s="3">
        <v>3414</v>
      </c>
      <c r="C174" s="1" t="s">
        <v>76</v>
      </c>
      <c r="D174" s="2">
        <v>42802</v>
      </c>
      <c r="E174" s="1" t="s">
        <v>88</v>
      </c>
      <c r="F174" s="2">
        <v>42803</v>
      </c>
      <c r="G174" s="77">
        <v>255.59</v>
      </c>
      <c r="H174" s="77">
        <v>255.59</v>
      </c>
      <c r="I174" s="77">
        <v>0</v>
      </c>
      <c r="J174" s="2">
        <v>42815</v>
      </c>
      <c r="K174" s="78">
        <v>30</v>
      </c>
      <c r="L174" s="2">
        <v>42370</v>
      </c>
      <c r="M174" s="2">
        <v>42735</v>
      </c>
      <c r="N174" s="77">
        <v>0</v>
      </c>
      <c r="P174" s="77">
        <v>0</v>
      </c>
      <c r="Q174" s="78">
        <f>IF(J174-F174&gt;0,IF(R174="S",J174-F174,0),0)</f>
        <v>12</v>
      </c>
      <c r="R174" s="3" t="str">
        <f>IF(G174-H174-I174-P174&gt;0,"N",IF(J174=DATE(1900,1,1),"N","S"))</f>
        <v>S</v>
      </c>
      <c r="S174" s="77">
        <f>IF(G174-H174-I174-P174&gt;0,G174-H174-I174-P174,0)</f>
        <v>0</v>
      </c>
      <c r="T174" s="78">
        <f>IF(J174-D174&gt;0,IF(R174="S",J174-D174,0),0)</f>
        <v>13</v>
      </c>
      <c r="U174" s="77">
        <f>IF(R174="S",H174*Q174,0)</f>
        <v>3067.08</v>
      </c>
      <c r="V174" s="77">
        <f>IF(R174="S",H174*T174,0)</f>
        <v>3322.67</v>
      </c>
      <c r="W174" s="78">
        <f>IF(R174="S",J174-F174-K174,0)</f>
        <v>-18</v>
      </c>
      <c r="X174" s="77">
        <f>IF(R174="S",H174*W174,0)</f>
        <v>-4600.62</v>
      </c>
      <c r="AH174" s="2"/>
      <c r="AQ174" s="2"/>
      <c r="AS174" s="2"/>
      <c r="AT174" s="2"/>
      <c r="BD174" s="1"/>
      <c r="BE174" s="2"/>
      <c r="BF174" s="1"/>
      <c r="BG174" s="2"/>
      <c r="BK174" s="2"/>
      <c r="BM174" s="2"/>
      <c r="BN174" s="2"/>
      <c r="BT174" s="2"/>
      <c r="BU174" s="2"/>
    </row>
    <row r="175" spans="1:73" ht="16.5" customHeight="1">
      <c r="A175" s="3">
        <v>2017</v>
      </c>
      <c r="B175" s="3">
        <v>5415</v>
      </c>
      <c r="C175" s="1" t="s">
        <v>76</v>
      </c>
      <c r="D175" s="2">
        <v>42802</v>
      </c>
      <c r="E175" s="1" t="s">
        <v>89</v>
      </c>
      <c r="F175" s="2">
        <v>42803</v>
      </c>
      <c r="G175" s="77">
        <v>13505.71</v>
      </c>
      <c r="H175" s="77">
        <v>13505.71</v>
      </c>
      <c r="I175" s="77">
        <v>0</v>
      </c>
      <c r="J175" s="2">
        <v>42815</v>
      </c>
      <c r="K175" s="78">
        <v>30</v>
      </c>
      <c r="L175" s="2">
        <v>42370</v>
      </c>
      <c r="M175" s="2">
        <v>42735</v>
      </c>
      <c r="N175" s="77">
        <v>0</v>
      </c>
      <c r="P175" s="77">
        <v>0</v>
      </c>
      <c r="Q175" s="78">
        <f>IF(J175-F175&gt;0,IF(R175="S",J175-F175,0),0)</f>
        <v>12</v>
      </c>
      <c r="R175" s="3" t="str">
        <f>IF(G175-H175-I175-P175&gt;0,"N",IF(J175=DATE(1900,1,1),"N","S"))</f>
        <v>S</v>
      </c>
      <c r="S175" s="77">
        <f>IF(G175-H175-I175-P175&gt;0,G175-H175-I175-P175,0)</f>
        <v>0</v>
      </c>
      <c r="T175" s="78">
        <f>IF(J175-D175&gt;0,IF(R175="S",J175-D175,0),0)</f>
        <v>13</v>
      </c>
      <c r="U175" s="77">
        <f>IF(R175="S",H175*Q175,0)</f>
        <v>162068.52</v>
      </c>
      <c r="V175" s="77">
        <f>IF(R175="S",H175*T175,0)</f>
        <v>175574.23</v>
      </c>
      <c r="W175" s="78">
        <f>IF(R175="S",J175-F175-K175,0)</f>
        <v>-18</v>
      </c>
      <c r="X175" s="77">
        <f>IF(R175="S",H175*W175,0)</f>
        <v>-243102.78</v>
      </c>
      <c r="AH175" s="2"/>
      <c r="AQ175" s="2"/>
      <c r="AS175" s="2"/>
      <c r="AT175" s="2"/>
      <c r="BD175" s="1"/>
      <c r="BE175" s="2"/>
      <c r="BF175" s="1"/>
      <c r="BG175" s="2"/>
      <c r="BK175" s="2"/>
      <c r="BM175" s="2"/>
      <c r="BN175" s="2"/>
      <c r="BT175" s="2"/>
      <c r="BU175" s="2"/>
    </row>
    <row r="176" spans="1:73" ht="16.5" customHeight="1">
      <c r="A176" s="3">
        <v>2017</v>
      </c>
      <c r="B176" s="3">
        <v>2512</v>
      </c>
      <c r="C176" s="1" t="s">
        <v>263</v>
      </c>
      <c r="D176" s="2">
        <v>42787</v>
      </c>
      <c r="E176" s="1" t="s">
        <v>118</v>
      </c>
      <c r="F176" s="2">
        <v>42788</v>
      </c>
      <c r="G176" s="77">
        <v>3294</v>
      </c>
      <c r="H176" s="77">
        <v>3294</v>
      </c>
      <c r="I176" s="77">
        <v>0</v>
      </c>
      <c r="J176" s="2">
        <v>42801</v>
      </c>
      <c r="K176" s="78">
        <v>30</v>
      </c>
      <c r="L176" s="2">
        <v>42370</v>
      </c>
      <c r="M176" s="2">
        <v>42735</v>
      </c>
      <c r="N176" s="77">
        <v>0</v>
      </c>
      <c r="P176" s="77">
        <v>0</v>
      </c>
      <c r="Q176" s="78">
        <f>IF(J176-F176&gt;0,IF(R176="S",J176-F176,0),0)</f>
        <v>13</v>
      </c>
      <c r="R176" s="3" t="str">
        <f>IF(G176-H176-I176-P176&gt;0,"N",IF(J176=DATE(1900,1,1),"N","S"))</f>
        <v>S</v>
      </c>
      <c r="S176" s="77">
        <f>IF(G176-H176-I176-P176&gt;0,G176-H176-I176-P176,0)</f>
        <v>0</v>
      </c>
      <c r="T176" s="78">
        <f>IF(J176-D176&gt;0,IF(R176="S",J176-D176,0),0)</f>
        <v>14</v>
      </c>
      <c r="U176" s="77">
        <f>IF(R176="S",H176*Q176,0)</f>
        <v>42822</v>
      </c>
      <c r="V176" s="77">
        <f>IF(R176="S",H176*T176,0)</f>
        <v>46116</v>
      </c>
      <c r="W176" s="78">
        <f>IF(R176="S",J176-F176-K176,0)</f>
        <v>-17</v>
      </c>
      <c r="X176" s="77">
        <f>IF(R176="S",H176*W176,0)</f>
        <v>-55998</v>
      </c>
      <c r="AH176" s="2"/>
      <c r="AQ176" s="2"/>
      <c r="AS176" s="2"/>
      <c r="AT176" s="2"/>
      <c r="BD176" s="1"/>
      <c r="BE176" s="2"/>
      <c r="BF176" s="1"/>
      <c r="BG176" s="2"/>
      <c r="BK176" s="2"/>
      <c r="BM176" s="2"/>
      <c r="BN176" s="2"/>
      <c r="BT176" s="2"/>
      <c r="BU176" s="2"/>
    </row>
    <row r="177" spans="1:73" ht="16.5" customHeight="1">
      <c r="A177" s="3">
        <v>2017</v>
      </c>
      <c r="B177" s="3">
        <v>4308</v>
      </c>
      <c r="C177" s="1" t="s">
        <v>415</v>
      </c>
      <c r="D177" s="2">
        <v>42817</v>
      </c>
      <c r="E177" s="1" t="s">
        <v>416</v>
      </c>
      <c r="F177" s="2">
        <v>42821</v>
      </c>
      <c r="G177" s="77">
        <v>3987.5</v>
      </c>
      <c r="H177" s="77">
        <v>3987.5</v>
      </c>
      <c r="I177" s="77">
        <v>0</v>
      </c>
      <c r="J177" s="2">
        <v>42832</v>
      </c>
      <c r="K177" s="78">
        <v>30</v>
      </c>
      <c r="L177" s="2">
        <v>42370</v>
      </c>
      <c r="M177" s="2">
        <v>42735</v>
      </c>
      <c r="N177" s="77">
        <v>0</v>
      </c>
      <c r="P177" s="77">
        <v>0</v>
      </c>
      <c r="Q177" s="78">
        <f>IF(J177-F177&gt;0,IF(R177="S",J177-F177,0),0)</f>
        <v>11</v>
      </c>
      <c r="R177" s="3" t="str">
        <f>IF(G177-H177-I177-P177&gt;0,"N",IF(J177=DATE(1900,1,1),"N","S"))</f>
        <v>S</v>
      </c>
      <c r="S177" s="77">
        <f>IF(G177-H177-I177-P177&gt;0,G177-H177-I177-P177,0)</f>
        <v>0</v>
      </c>
      <c r="T177" s="78">
        <f>IF(J177-D177&gt;0,IF(R177="S",J177-D177,0),0)</f>
        <v>15</v>
      </c>
      <c r="U177" s="77">
        <f>IF(R177="S",H177*Q177,0)</f>
        <v>43862.5</v>
      </c>
      <c r="V177" s="77">
        <f>IF(R177="S",H177*T177,0)</f>
        <v>59812.5</v>
      </c>
      <c r="W177" s="78">
        <f>IF(R177="S",J177-F177-K177,0)</f>
        <v>-19</v>
      </c>
      <c r="X177" s="77">
        <f>IF(R177="S",H177*W177,0)</f>
        <v>-75762.5</v>
      </c>
      <c r="AH177" s="2"/>
      <c r="AQ177" s="2"/>
      <c r="AS177" s="2"/>
      <c r="AT177" s="2"/>
      <c r="BD177" s="1"/>
      <c r="BE177" s="2"/>
      <c r="BF177" s="1"/>
      <c r="BG177" s="2"/>
      <c r="BK177" s="2"/>
      <c r="BM177" s="2"/>
      <c r="BN177" s="2"/>
      <c r="BT177" s="2"/>
      <c r="BU177" s="2"/>
    </row>
    <row r="178" spans="1:73" ht="16.5" customHeight="1">
      <c r="A178" s="3">
        <v>2017</v>
      </c>
      <c r="B178" s="3">
        <v>2929</v>
      </c>
      <c r="C178" s="1" t="s">
        <v>261</v>
      </c>
      <c r="D178" s="2">
        <v>42794</v>
      </c>
      <c r="E178" s="1" t="s">
        <v>262</v>
      </c>
      <c r="F178" s="2">
        <v>42796</v>
      </c>
      <c r="G178" s="77">
        <v>994.57</v>
      </c>
      <c r="H178" s="77">
        <v>994.57</v>
      </c>
      <c r="I178" s="77">
        <v>0</v>
      </c>
      <c r="J178" s="2">
        <v>42810</v>
      </c>
      <c r="K178" s="78">
        <v>30</v>
      </c>
      <c r="L178" s="2">
        <v>42370</v>
      </c>
      <c r="M178" s="2">
        <v>42735</v>
      </c>
      <c r="N178" s="77">
        <v>0</v>
      </c>
      <c r="P178" s="77">
        <v>0</v>
      </c>
      <c r="Q178" s="78">
        <f>IF(J178-F178&gt;0,IF(R178="S",J178-F178,0),0)</f>
        <v>14</v>
      </c>
      <c r="R178" s="3" t="str">
        <f>IF(G178-H178-I178-P178&gt;0,"N",IF(J178=DATE(1900,1,1),"N","S"))</f>
        <v>S</v>
      </c>
      <c r="S178" s="77">
        <f>IF(G178-H178-I178-P178&gt;0,G178-H178-I178-P178,0)</f>
        <v>0</v>
      </c>
      <c r="T178" s="78">
        <f>IF(J178-D178&gt;0,IF(R178="S",J178-D178,0),0)</f>
        <v>16</v>
      </c>
      <c r="U178" s="77">
        <f>IF(R178="S",H178*Q178,0)</f>
        <v>13923.98</v>
      </c>
      <c r="V178" s="77">
        <f>IF(R178="S",H178*T178,0)</f>
        <v>15913.12</v>
      </c>
      <c r="W178" s="78">
        <f>IF(R178="S",J178-F178-K178,0)</f>
        <v>-16</v>
      </c>
      <c r="X178" s="77">
        <f>IF(R178="S",H178*W178,0)</f>
        <v>-15913.12</v>
      </c>
      <c r="AH178" s="2"/>
      <c r="AQ178" s="2"/>
      <c r="AS178" s="2"/>
      <c r="AT178" s="2"/>
      <c r="BD178" s="1"/>
      <c r="BE178" s="2"/>
      <c r="BF178" s="1"/>
      <c r="BG178" s="2"/>
      <c r="BK178" s="2"/>
      <c r="BM178" s="2"/>
      <c r="BN178" s="2"/>
      <c r="BT178" s="2"/>
      <c r="BU178" s="2"/>
    </row>
    <row r="179" spans="1:73" ht="16.5" customHeight="1">
      <c r="A179" s="3">
        <v>2017</v>
      </c>
      <c r="B179" s="3">
        <v>4305</v>
      </c>
      <c r="C179" s="1" t="s">
        <v>356</v>
      </c>
      <c r="D179" s="2">
        <v>42816</v>
      </c>
      <c r="E179" s="1" t="s">
        <v>370</v>
      </c>
      <c r="F179" s="2">
        <v>42821</v>
      </c>
      <c r="G179" s="77">
        <v>1451.8</v>
      </c>
      <c r="H179" s="77">
        <v>1451.8</v>
      </c>
      <c r="I179" s="77">
        <v>0</v>
      </c>
      <c r="J179" s="2">
        <v>42832</v>
      </c>
      <c r="K179" s="78">
        <v>30</v>
      </c>
      <c r="L179" s="2">
        <v>42370</v>
      </c>
      <c r="M179" s="2">
        <v>42735</v>
      </c>
      <c r="N179" s="77">
        <v>0</v>
      </c>
      <c r="P179" s="77">
        <v>0</v>
      </c>
      <c r="Q179" s="78">
        <f>IF(J179-F179&gt;0,IF(R179="S",J179-F179,0),0)</f>
        <v>11</v>
      </c>
      <c r="R179" s="3" t="str">
        <f>IF(G179-H179-I179-P179&gt;0,"N",IF(J179=DATE(1900,1,1),"N","S"))</f>
        <v>S</v>
      </c>
      <c r="S179" s="77">
        <f>IF(G179-H179-I179-P179&gt;0,G179-H179-I179-P179,0)</f>
        <v>0</v>
      </c>
      <c r="T179" s="78">
        <f>IF(J179-D179&gt;0,IF(R179="S",J179-D179,0),0)</f>
        <v>16</v>
      </c>
      <c r="U179" s="77">
        <f>IF(R179="S",H179*Q179,0)</f>
        <v>15969.8</v>
      </c>
      <c r="V179" s="77">
        <f>IF(R179="S",H179*T179,0)</f>
        <v>23228.8</v>
      </c>
      <c r="W179" s="78">
        <f>IF(R179="S",J179-F179-K179,0)</f>
        <v>-19</v>
      </c>
      <c r="X179" s="77">
        <f>IF(R179="S",H179*W179,0)</f>
        <v>-27584.2</v>
      </c>
      <c r="AH179" s="2"/>
      <c r="AQ179" s="2"/>
      <c r="AS179" s="2"/>
      <c r="AT179" s="2"/>
      <c r="BD179" s="1"/>
      <c r="BE179" s="2"/>
      <c r="BF179" s="1"/>
      <c r="BG179" s="2"/>
      <c r="BK179" s="2"/>
      <c r="BM179" s="2"/>
      <c r="BN179" s="2"/>
      <c r="BT179" s="2"/>
      <c r="BU179" s="2"/>
    </row>
    <row r="180" spans="1:73" ht="16.5" customHeight="1">
      <c r="A180" s="3">
        <v>2017</v>
      </c>
      <c r="B180" s="3">
        <v>3422</v>
      </c>
      <c r="C180" s="1" t="s">
        <v>422</v>
      </c>
      <c r="D180" s="2">
        <v>42795</v>
      </c>
      <c r="E180" s="1" t="s">
        <v>424</v>
      </c>
      <c r="F180" s="2">
        <v>42803</v>
      </c>
      <c r="G180" s="77">
        <v>3678.3</v>
      </c>
      <c r="H180" s="77">
        <v>3678.3</v>
      </c>
      <c r="I180" s="77">
        <v>0</v>
      </c>
      <c r="J180" s="2">
        <v>42811</v>
      </c>
      <c r="K180" s="78">
        <v>30</v>
      </c>
      <c r="L180" s="2">
        <v>42370</v>
      </c>
      <c r="M180" s="2">
        <v>42735</v>
      </c>
      <c r="N180" s="77">
        <v>0</v>
      </c>
      <c r="P180" s="77">
        <v>0</v>
      </c>
      <c r="Q180" s="78">
        <f>IF(J180-F180&gt;0,IF(R180="S",J180-F180,0),0)</f>
        <v>8</v>
      </c>
      <c r="R180" s="3" t="str">
        <f>IF(G180-H180-I180-P180&gt;0,"N",IF(J180=DATE(1900,1,1),"N","S"))</f>
        <v>S</v>
      </c>
      <c r="S180" s="77">
        <f>IF(G180-H180-I180-P180&gt;0,G180-H180-I180-P180,0)</f>
        <v>0</v>
      </c>
      <c r="T180" s="78">
        <f>IF(J180-D180&gt;0,IF(R180="S",J180-D180,0),0)</f>
        <v>16</v>
      </c>
      <c r="U180" s="77">
        <f>IF(R180="S",H180*Q180,0)</f>
        <v>29426.4</v>
      </c>
      <c r="V180" s="77">
        <f>IF(R180="S",H180*T180,0)</f>
        <v>58852.8</v>
      </c>
      <c r="W180" s="78">
        <f>IF(R180="S",J180-F180-K180,0)</f>
        <v>-22</v>
      </c>
      <c r="X180" s="77">
        <f>IF(R180="S",H180*W180,0)</f>
        <v>-80922.6</v>
      </c>
      <c r="AH180" s="2"/>
      <c r="AQ180" s="2"/>
      <c r="AS180" s="2"/>
      <c r="AT180" s="2"/>
      <c r="BD180" s="1"/>
      <c r="BE180" s="2"/>
      <c r="BF180" s="1"/>
      <c r="BG180" s="2"/>
      <c r="BK180" s="2"/>
      <c r="BM180" s="2"/>
      <c r="BN180" s="2"/>
      <c r="BT180" s="2"/>
      <c r="BU180" s="2"/>
    </row>
    <row r="181" spans="1:73" ht="16.5" customHeight="1">
      <c r="A181" s="3">
        <v>2017</v>
      </c>
      <c r="B181" s="3">
        <v>2782</v>
      </c>
      <c r="C181" s="1" t="s">
        <v>356</v>
      </c>
      <c r="D181" s="2">
        <v>42793</v>
      </c>
      <c r="E181" s="1" t="s">
        <v>363</v>
      </c>
      <c r="F181" s="2">
        <v>42794</v>
      </c>
      <c r="G181" s="77">
        <v>544.12</v>
      </c>
      <c r="H181" s="77">
        <v>544.12</v>
      </c>
      <c r="I181" s="77">
        <v>0</v>
      </c>
      <c r="J181" s="2">
        <v>42810</v>
      </c>
      <c r="K181" s="78">
        <v>30</v>
      </c>
      <c r="L181" s="2">
        <v>42370</v>
      </c>
      <c r="M181" s="2">
        <v>42735</v>
      </c>
      <c r="N181" s="77">
        <v>0</v>
      </c>
      <c r="P181" s="77">
        <v>0</v>
      </c>
      <c r="Q181" s="78">
        <f>IF(J181-F181&gt;0,IF(R181="S",J181-F181,0),0)</f>
        <v>16</v>
      </c>
      <c r="R181" s="3" t="str">
        <f>IF(G181-H181-I181-P181&gt;0,"N",IF(J181=DATE(1900,1,1),"N","S"))</f>
        <v>S</v>
      </c>
      <c r="S181" s="77">
        <f>IF(G181-H181-I181-P181&gt;0,G181-H181-I181-P181,0)</f>
        <v>0</v>
      </c>
      <c r="T181" s="78">
        <f>IF(J181-D181&gt;0,IF(R181="S",J181-D181,0),0)</f>
        <v>17</v>
      </c>
      <c r="U181" s="77">
        <f>IF(R181="S",H181*Q181,0)</f>
        <v>8705.92</v>
      </c>
      <c r="V181" s="77">
        <f>IF(R181="S",H181*T181,0)</f>
        <v>9250.04</v>
      </c>
      <c r="W181" s="78">
        <f>IF(R181="S",J181-F181-K181,0)</f>
        <v>-14</v>
      </c>
      <c r="X181" s="77">
        <f>IF(R181="S",H181*W181,0)</f>
        <v>-7617.68</v>
      </c>
      <c r="AH181" s="2"/>
      <c r="AQ181" s="2"/>
      <c r="AS181" s="2"/>
      <c r="AT181" s="2"/>
      <c r="BD181" s="1"/>
      <c r="BE181" s="2"/>
      <c r="BF181" s="1"/>
      <c r="BG181" s="2"/>
      <c r="BK181" s="2"/>
      <c r="BM181" s="2"/>
      <c r="BN181" s="2"/>
      <c r="BT181" s="2"/>
      <c r="BU181" s="2"/>
    </row>
    <row r="182" spans="1:73" ht="16.5" customHeight="1">
      <c r="A182" s="3">
        <v>2017</v>
      </c>
      <c r="B182" s="3">
        <v>2508</v>
      </c>
      <c r="C182" s="1" t="s">
        <v>76</v>
      </c>
      <c r="D182" s="2">
        <v>42772</v>
      </c>
      <c r="E182" s="1" t="s">
        <v>83</v>
      </c>
      <c r="F182" s="2">
        <v>42788</v>
      </c>
      <c r="G182" s="77">
        <v>111.62</v>
      </c>
      <c r="H182" s="77">
        <v>111.62</v>
      </c>
      <c r="I182" s="77">
        <v>0</v>
      </c>
      <c r="J182" s="2">
        <v>42790</v>
      </c>
      <c r="K182" s="78">
        <v>30</v>
      </c>
      <c r="L182" s="2">
        <v>42370</v>
      </c>
      <c r="M182" s="2">
        <v>42735</v>
      </c>
      <c r="N182" s="77">
        <v>0</v>
      </c>
      <c r="P182" s="77">
        <v>0</v>
      </c>
      <c r="Q182" s="78">
        <f>IF(J182-F182&gt;0,IF(R182="S",J182-F182,0),0)</f>
        <v>2</v>
      </c>
      <c r="R182" s="3" t="str">
        <f>IF(G182-H182-I182-P182&gt;0,"N",IF(J182=DATE(1900,1,1),"N","S"))</f>
        <v>S</v>
      </c>
      <c r="S182" s="77">
        <f>IF(G182-H182-I182-P182&gt;0,G182-H182-I182-P182,0)</f>
        <v>0</v>
      </c>
      <c r="T182" s="78">
        <f>IF(J182-D182&gt;0,IF(R182="S",J182-D182,0),0)</f>
        <v>18</v>
      </c>
      <c r="U182" s="77">
        <f>IF(R182="S",H182*Q182,0)</f>
        <v>223.24</v>
      </c>
      <c r="V182" s="77">
        <f>IF(R182="S",H182*T182,0)</f>
        <v>2009.16</v>
      </c>
      <c r="W182" s="78">
        <f>IF(R182="S",J182-F182-K182,0)</f>
        <v>-28</v>
      </c>
      <c r="X182" s="77">
        <f>IF(R182="S",H182*W182,0)</f>
        <v>-3125.36</v>
      </c>
      <c r="AH182" s="2"/>
      <c r="AQ182" s="2"/>
      <c r="AS182" s="2"/>
      <c r="AT182" s="2"/>
      <c r="BD182" s="1"/>
      <c r="BE182" s="2"/>
      <c r="BF182" s="1"/>
      <c r="BG182" s="2"/>
      <c r="BK182" s="2"/>
      <c r="BM182" s="2"/>
      <c r="BN182" s="2"/>
      <c r="BT182" s="2"/>
      <c r="BU182" s="2"/>
    </row>
    <row r="183" spans="1:73" ht="16.5" customHeight="1">
      <c r="A183" s="3">
        <v>2017</v>
      </c>
      <c r="B183" s="3">
        <v>2509</v>
      </c>
      <c r="C183" s="1" t="s">
        <v>76</v>
      </c>
      <c r="D183" s="2">
        <v>42772</v>
      </c>
      <c r="E183" s="1" t="s">
        <v>84</v>
      </c>
      <c r="F183" s="2">
        <v>42788</v>
      </c>
      <c r="G183" s="77">
        <v>1857.91</v>
      </c>
      <c r="H183" s="77">
        <v>1857.91</v>
      </c>
      <c r="I183" s="77">
        <v>0</v>
      </c>
      <c r="J183" s="2">
        <v>42790</v>
      </c>
      <c r="K183" s="78">
        <v>30</v>
      </c>
      <c r="L183" s="2">
        <v>42370</v>
      </c>
      <c r="M183" s="2">
        <v>42735</v>
      </c>
      <c r="N183" s="77">
        <v>0</v>
      </c>
      <c r="P183" s="77">
        <v>0</v>
      </c>
      <c r="Q183" s="78">
        <f>IF(J183-F183&gt;0,IF(R183="S",J183-F183,0),0)</f>
        <v>2</v>
      </c>
      <c r="R183" s="3" t="str">
        <f>IF(G183-H183-I183-P183&gt;0,"N",IF(J183=DATE(1900,1,1),"N","S"))</f>
        <v>S</v>
      </c>
      <c r="S183" s="77">
        <f>IF(G183-H183-I183-P183&gt;0,G183-H183-I183-P183,0)</f>
        <v>0</v>
      </c>
      <c r="T183" s="78">
        <f>IF(J183-D183&gt;0,IF(R183="S",J183-D183,0),0)</f>
        <v>18</v>
      </c>
      <c r="U183" s="77">
        <f>IF(R183="S",H183*Q183,0)</f>
        <v>3715.82</v>
      </c>
      <c r="V183" s="77">
        <f>IF(R183="S",H183*T183,0)</f>
        <v>33442.38</v>
      </c>
      <c r="W183" s="78">
        <f>IF(R183="S",J183-F183-K183,0)</f>
        <v>-28</v>
      </c>
      <c r="X183" s="77">
        <f>IF(R183="S",H183*W183,0)</f>
        <v>-52021.48</v>
      </c>
      <c r="AH183" s="2"/>
      <c r="AQ183" s="2"/>
      <c r="AS183" s="2"/>
      <c r="AT183" s="2"/>
      <c r="BD183" s="1"/>
      <c r="BE183" s="2"/>
      <c r="BF183" s="1"/>
      <c r="BG183" s="2"/>
      <c r="BK183" s="2"/>
      <c r="BM183" s="2"/>
      <c r="BN183" s="2"/>
      <c r="BT183" s="2"/>
      <c r="BU183" s="2"/>
    </row>
    <row r="184" spans="1:73" ht="16.5" customHeight="1">
      <c r="A184" s="3">
        <v>2017</v>
      </c>
      <c r="B184" s="3">
        <v>2781</v>
      </c>
      <c r="C184" s="1" t="s">
        <v>430</v>
      </c>
      <c r="D184" s="2">
        <v>42793</v>
      </c>
      <c r="E184" s="1" t="s">
        <v>431</v>
      </c>
      <c r="F184" s="2">
        <v>42794</v>
      </c>
      <c r="G184" s="77">
        <v>488</v>
      </c>
      <c r="H184" s="77">
        <v>488</v>
      </c>
      <c r="I184" s="77">
        <v>0</v>
      </c>
      <c r="J184" s="2">
        <v>42811</v>
      </c>
      <c r="K184" s="78">
        <v>30</v>
      </c>
      <c r="L184" s="2">
        <v>42370</v>
      </c>
      <c r="M184" s="2">
        <v>42735</v>
      </c>
      <c r="N184" s="77">
        <v>0</v>
      </c>
      <c r="P184" s="77">
        <v>0</v>
      </c>
      <c r="Q184" s="78">
        <f>IF(J184-F184&gt;0,IF(R184="S",J184-F184,0),0)</f>
        <v>17</v>
      </c>
      <c r="R184" s="3" t="str">
        <f>IF(G184-H184-I184-P184&gt;0,"N",IF(J184=DATE(1900,1,1),"N","S"))</f>
        <v>S</v>
      </c>
      <c r="S184" s="77">
        <f>IF(G184-H184-I184-P184&gt;0,G184-H184-I184-P184,0)</f>
        <v>0</v>
      </c>
      <c r="T184" s="78">
        <f>IF(J184-D184&gt;0,IF(R184="S",J184-D184,0),0)</f>
        <v>18</v>
      </c>
      <c r="U184" s="77">
        <f>IF(R184="S",H184*Q184,0)</f>
        <v>8296</v>
      </c>
      <c r="V184" s="77">
        <f>IF(R184="S",H184*T184,0)</f>
        <v>8784</v>
      </c>
      <c r="W184" s="78">
        <f>IF(R184="S",J184-F184-K184,0)</f>
        <v>-13</v>
      </c>
      <c r="X184" s="77">
        <f>IF(R184="S",H184*W184,0)</f>
        <v>-6344</v>
      </c>
      <c r="AH184" s="2"/>
      <c r="AQ184" s="2"/>
      <c r="AS184" s="2"/>
      <c r="AT184" s="2"/>
      <c r="BD184" s="1"/>
      <c r="BE184" s="2"/>
      <c r="BF184" s="1"/>
      <c r="BG184" s="2"/>
      <c r="BK184" s="2"/>
      <c r="BM184" s="2"/>
      <c r="BN184" s="2"/>
      <c r="BT184" s="2"/>
      <c r="BU184" s="2"/>
    </row>
    <row r="185" spans="1:73" ht="16.5" customHeight="1">
      <c r="A185" s="3">
        <v>2017</v>
      </c>
      <c r="B185" s="3">
        <v>1357</v>
      </c>
      <c r="C185" s="1" t="s">
        <v>76</v>
      </c>
      <c r="D185" s="2">
        <v>42766</v>
      </c>
      <c r="E185" s="1" t="s">
        <v>77</v>
      </c>
      <c r="F185" s="2">
        <v>42767</v>
      </c>
      <c r="G185" s="77">
        <v>15773.06</v>
      </c>
      <c r="H185" s="77">
        <v>15773.06</v>
      </c>
      <c r="I185" s="77">
        <v>0</v>
      </c>
      <c r="J185" s="2">
        <v>42786</v>
      </c>
      <c r="K185" s="78">
        <v>30</v>
      </c>
      <c r="L185" s="2">
        <v>42370</v>
      </c>
      <c r="M185" s="2">
        <v>42735</v>
      </c>
      <c r="N185" s="77">
        <v>0</v>
      </c>
      <c r="P185" s="77">
        <v>0</v>
      </c>
      <c r="Q185" s="78">
        <f>IF(J185-F185&gt;0,IF(R185="S",J185-F185,0),0)</f>
        <v>19</v>
      </c>
      <c r="R185" s="3" t="str">
        <f>IF(G185-H185-I185-P185&gt;0,"N",IF(J185=DATE(1900,1,1),"N","S"))</f>
        <v>S</v>
      </c>
      <c r="S185" s="77">
        <f>IF(G185-H185-I185-P185&gt;0,G185-H185-I185-P185,0)</f>
        <v>0</v>
      </c>
      <c r="T185" s="78">
        <f>IF(J185-D185&gt;0,IF(R185="S",J185-D185,0),0)</f>
        <v>20</v>
      </c>
      <c r="U185" s="77">
        <f>IF(R185="S",H185*Q185,0)</f>
        <v>299688.14</v>
      </c>
      <c r="V185" s="77">
        <f>IF(R185="S",H185*T185,0)</f>
        <v>315461.2</v>
      </c>
      <c r="W185" s="78">
        <f>IF(R185="S",J185-F185-K185,0)</f>
        <v>-11</v>
      </c>
      <c r="X185" s="77">
        <f>IF(R185="S",H185*W185,0)</f>
        <v>-173503.66</v>
      </c>
      <c r="AH185" s="2"/>
      <c r="AQ185" s="2"/>
      <c r="AS185" s="2"/>
      <c r="AT185" s="2"/>
      <c r="BD185" s="1"/>
      <c r="BE185" s="2"/>
      <c r="BF185" s="1"/>
      <c r="BG185" s="2"/>
      <c r="BK185" s="2"/>
      <c r="BM185" s="2"/>
      <c r="BN185" s="2"/>
      <c r="BT185" s="2"/>
      <c r="BU185" s="2"/>
    </row>
    <row r="186" spans="1:73" ht="16.5" customHeight="1">
      <c r="A186" s="3">
        <v>2017</v>
      </c>
      <c r="B186" s="3">
        <v>2876</v>
      </c>
      <c r="C186" s="1" t="s">
        <v>160</v>
      </c>
      <c r="D186" s="2">
        <v>42794</v>
      </c>
      <c r="E186" s="1" t="s">
        <v>161</v>
      </c>
      <c r="F186" s="2">
        <v>42795</v>
      </c>
      <c r="G186" s="77">
        <v>563.64</v>
      </c>
      <c r="H186" s="77">
        <v>563.64</v>
      </c>
      <c r="I186" s="77">
        <v>0</v>
      </c>
      <c r="J186" s="2">
        <v>42815</v>
      </c>
      <c r="K186" s="78">
        <v>30</v>
      </c>
      <c r="L186" s="2">
        <v>42370</v>
      </c>
      <c r="M186" s="2">
        <v>42735</v>
      </c>
      <c r="N186" s="77">
        <v>0</v>
      </c>
      <c r="P186" s="77">
        <v>0</v>
      </c>
      <c r="Q186" s="78">
        <f>IF(J186-F186&gt;0,IF(R186="S",J186-F186,0),0)</f>
        <v>20</v>
      </c>
      <c r="R186" s="3" t="str">
        <f>IF(G186-H186-I186-P186&gt;0,"N",IF(J186=DATE(1900,1,1),"N","S"))</f>
        <v>S</v>
      </c>
      <c r="S186" s="77">
        <f>IF(G186-H186-I186-P186&gt;0,G186-H186-I186-P186,0)</f>
        <v>0</v>
      </c>
      <c r="T186" s="78">
        <f>IF(J186-D186&gt;0,IF(R186="S",J186-D186,0),0)</f>
        <v>21</v>
      </c>
      <c r="U186" s="77">
        <f>IF(R186="S",H186*Q186,0)</f>
        <v>11272.8</v>
      </c>
      <c r="V186" s="77">
        <f>IF(R186="S",H186*T186,0)</f>
        <v>11836.44</v>
      </c>
      <c r="W186" s="78">
        <f>IF(R186="S",J186-F186-K186,0)</f>
        <v>-10</v>
      </c>
      <c r="X186" s="77">
        <f>IF(R186="S",H186*W186,0)</f>
        <v>-5636.4</v>
      </c>
      <c r="AH186" s="2"/>
      <c r="AQ186" s="2"/>
      <c r="AS186" s="2"/>
      <c r="AT186" s="2"/>
      <c r="BD186" s="1"/>
      <c r="BE186" s="2"/>
      <c r="BF186" s="1"/>
      <c r="BG186" s="2"/>
      <c r="BK186" s="2"/>
      <c r="BM186" s="2"/>
      <c r="BN186" s="2"/>
      <c r="BT186" s="2"/>
      <c r="BU186" s="2"/>
    </row>
    <row r="187" spans="1:73" ht="16.5" customHeight="1">
      <c r="A187" s="3">
        <v>2017</v>
      </c>
      <c r="B187" s="3">
        <v>3416</v>
      </c>
      <c r="C187" s="1" t="s">
        <v>344</v>
      </c>
      <c r="D187" s="2">
        <v>42794</v>
      </c>
      <c r="E187" s="1" t="s">
        <v>349</v>
      </c>
      <c r="F187" s="2">
        <v>42803</v>
      </c>
      <c r="G187" s="77">
        <v>436.76</v>
      </c>
      <c r="H187" s="77">
        <v>436.76</v>
      </c>
      <c r="I187" s="77">
        <v>0</v>
      </c>
      <c r="J187" s="2">
        <v>42815</v>
      </c>
      <c r="K187" s="78">
        <v>30</v>
      </c>
      <c r="L187" s="2">
        <v>42370</v>
      </c>
      <c r="M187" s="2">
        <v>42735</v>
      </c>
      <c r="N187" s="77">
        <v>0</v>
      </c>
      <c r="P187" s="77">
        <v>0</v>
      </c>
      <c r="Q187" s="78">
        <f>IF(J187-F187&gt;0,IF(R187="S",J187-F187,0),0)</f>
        <v>12</v>
      </c>
      <c r="R187" s="3" t="str">
        <f>IF(G187-H187-I187-P187&gt;0,"N",IF(J187=DATE(1900,1,1),"N","S"))</f>
        <v>S</v>
      </c>
      <c r="S187" s="77">
        <f>IF(G187-H187-I187-P187&gt;0,G187-H187-I187-P187,0)</f>
        <v>0</v>
      </c>
      <c r="T187" s="78">
        <f>IF(J187-D187&gt;0,IF(R187="S",J187-D187,0),0)</f>
        <v>21</v>
      </c>
      <c r="U187" s="77">
        <f>IF(R187="S",H187*Q187,0)</f>
        <v>5241.12</v>
      </c>
      <c r="V187" s="77">
        <f>IF(R187="S",H187*T187,0)</f>
        <v>9171.96</v>
      </c>
      <c r="W187" s="78">
        <f>IF(R187="S",J187-F187-K187,0)</f>
        <v>-18</v>
      </c>
      <c r="X187" s="77">
        <f>IF(R187="S",H187*W187,0)</f>
        <v>-7861.68</v>
      </c>
      <c r="AH187" s="2"/>
      <c r="AQ187" s="2"/>
      <c r="AS187" s="2"/>
      <c r="AT187" s="2"/>
      <c r="BD187" s="1"/>
      <c r="BE187" s="2"/>
      <c r="BF187" s="1"/>
      <c r="BG187" s="2"/>
      <c r="BK187" s="2"/>
      <c r="BM187" s="2"/>
      <c r="BN187" s="2"/>
      <c r="BT187" s="2"/>
      <c r="BU187" s="2"/>
    </row>
    <row r="188" spans="1:73" ht="16.5" customHeight="1">
      <c r="A188" s="3">
        <v>2017</v>
      </c>
      <c r="B188" s="3">
        <v>3228</v>
      </c>
      <c r="C188" s="1" t="s">
        <v>356</v>
      </c>
      <c r="D188" s="2">
        <v>42794</v>
      </c>
      <c r="E188" s="1" t="s">
        <v>378</v>
      </c>
      <c r="F188" s="2">
        <v>42801</v>
      </c>
      <c r="G188" s="77">
        <v>316</v>
      </c>
      <c r="H188" s="77">
        <v>316</v>
      </c>
      <c r="I188" s="77">
        <v>0</v>
      </c>
      <c r="J188" s="2">
        <v>42815</v>
      </c>
      <c r="K188" s="78">
        <v>30</v>
      </c>
      <c r="L188" s="2">
        <v>42370</v>
      </c>
      <c r="M188" s="2">
        <v>42735</v>
      </c>
      <c r="N188" s="77">
        <v>0</v>
      </c>
      <c r="P188" s="77">
        <v>0</v>
      </c>
      <c r="Q188" s="78">
        <f>IF(J188-F188&gt;0,IF(R188="S",J188-F188,0),0)</f>
        <v>14</v>
      </c>
      <c r="R188" s="3" t="str">
        <f>IF(G188-H188-I188-P188&gt;0,"N",IF(J188=DATE(1900,1,1),"N","S"))</f>
        <v>S</v>
      </c>
      <c r="S188" s="77">
        <f>IF(G188-H188-I188-P188&gt;0,G188-H188-I188-P188,0)</f>
        <v>0</v>
      </c>
      <c r="T188" s="78">
        <f>IF(J188-D188&gt;0,IF(R188="S",J188-D188,0),0)</f>
        <v>21</v>
      </c>
      <c r="U188" s="77">
        <f>IF(R188="S",H188*Q188,0)</f>
        <v>4424</v>
      </c>
      <c r="V188" s="77">
        <f>IF(R188="S",H188*T188,0)</f>
        <v>6636</v>
      </c>
      <c r="W188" s="78">
        <f>IF(R188="S",J188-F188-K188,0)</f>
        <v>-16</v>
      </c>
      <c r="X188" s="77">
        <f>IF(R188="S",H188*W188,0)</f>
        <v>-5056</v>
      </c>
      <c r="AH188" s="2"/>
      <c r="AQ188" s="2"/>
      <c r="AS188" s="2"/>
      <c r="AT188" s="2"/>
      <c r="BD188" s="1"/>
      <c r="BE188" s="2"/>
      <c r="BF188" s="1"/>
      <c r="BG188" s="2"/>
      <c r="BK188" s="2"/>
      <c r="BM188" s="2"/>
      <c r="BN188" s="2"/>
      <c r="BT188" s="2"/>
      <c r="BU188" s="2"/>
    </row>
    <row r="189" spans="1:73" ht="16.5" customHeight="1">
      <c r="A189" s="3">
        <v>2017</v>
      </c>
      <c r="B189" s="3">
        <v>3227</v>
      </c>
      <c r="C189" s="1" t="s">
        <v>427</v>
      </c>
      <c r="D189" s="2">
        <v>42793</v>
      </c>
      <c r="E189" s="1" t="s">
        <v>429</v>
      </c>
      <c r="F189" s="2">
        <v>42801</v>
      </c>
      <c r="G189" s="77">
        <v>694.18</v>
      </c>
      <c r="H189" s="77">
        <v>694.18</v>
      </c>
      <c r="I189" s="77">
        <v>0</v>
      </c>
      <c r="J189" s="2">
        <v>42815</v>
      </c>
      <c r="K189" s="78">
        <v>30</v>
      </c>
      <c r="L189" s="2">
        <v>42370</v>
      </c>
      <c r="M189" s="2">
        <v>42735</v>
      </c>
      <c r="N189" s="77">
        <v>0</v>
      </c>
      <c r="P189" s="77">
        <v>0</v>
      </c>
      <c r="Q189" s="78">
        <f>IF(J189-F189&gt;0,IF(R189="S",J189-F189,0),0)</f>
        <v>14</v>
      </c>
      <c r="R189" s="3" t="str">
        <f>IF(G189-H189-I189-P189&gt;0,"N",IF(J189=DATE(1900,1,1),"N","S"))</f>
        <v>S</v>
      </c>
      <c r="S189" s="77">
        <f>IF(G189-H189-I189-P189&gt;0,G189-H189-I189-P189,0)</f>
        <v>0</v>
      </c>
      <c r="T189" s="78">
        <f>IF(J189-D189&gt;0,IF(R189="S",J189-D189,0),0)</f>
        <v>22</v>
      </c>
      <c r="U189" s="77">
        <f>IF(R189="S",H189*Q189,0)</f>
        <v>9718.52</v>
      </c>
      <c r="V189" s="77">
        <f>IF(R189="S",H189*T189,0)</f>
        <v>15271.96</v>
      </c>
      <c r="W189" s="78">
        <f>IF(R189="S",J189-F189-K189,0)</f>
        <v>-16</v>
      </c>
      <c r="X189" s="77">
        <f>IF(R189="S",H189*W189,0)</f>
        <v>-11106.88</v>
      </c>
      <c r="AH189" s="2"/>
      <c r="AQ189" s="2"/>
      <c r="AS189" s="2"/>
      <c r="AT189" s="2"/>
      <c r="BD189" s="1"/>
      <c r="BE189" s="2"/>
      <c r="BF189" s="1"/>
      <c r="BG189" s="2"/>
      <c r="BK189" s="2"/>
      <c r="BM189" s="2"/>
      <c r="BN189" s="2"/>
      <c r="BT189" s="2"/>
      <c r="BU189" s="2"/>
    </row>
    <row r="190" spans="1:73" ht="16.5" customHeight="1">
      <c r="A190" s="3">
        <v>2017</v>
      </c>
      <c r="B190" s="3">
        <v>1645</v>
      </c>
      <c r="C190" s="1" t="s">
        <v>432</v>
      </c>
      <c r="D190" s="2">
        <v>42768</v>
      </c>
      <c r="E190" s="1" t="s">
        <v>113</v>
      </c>
      <c r="F190" s="2">
        <v>42774</v>
      </c>
      <c r="G190" s="77">
        <v>4348.08</v>
      </c>
      <c r="H190" s="77">
        <v>4348.08</v>
      </c>
      <c r="I190" s="77">
        <v>0</v>
      </c>
      <c r="J190" s="2">
        <v>42790</v>
      </c>
      <c r="K190" s="78">
        <v>30</v>
      </c>
      <c r="L190" s="2">
        <v>42370</v>
      </c>
      <c r="M190" s="2">
        <v>42735</v>
      </c>
      <c r="N190" s="77">
        <v>0</v>
      </c>
      <c r="P190" s="77">
        <v>0</v>
      </c>
      <c r="Q190" s="78">
        <f>IF(J190-F190&gt;0,IF(R190="S",J190-F190,0),0)</f>
        <v>16</v>
      </c>
      <c r="R190" s="3" t="str">
        <f>IF(G190-H190-I190-P190&gt;0,"N",IF(J190=DATE(1900,1,1),"N","S"))</f>
        <v>S</v>
      </c>
      <c r="S190" s="77">
        <f>IF(G190-H190-I190-P190&gt;0,G190-H190-I190-P190,0)</f>
        <v>0</v>
      </c>
      <c r="T190" s="78">
        <f>IF(J190-D190&gt;0,IF(R190="S",J190-D190,0),0)</f>
        <v>22</v>
      </c>
      <c r="U190" s="77">
        <f>IF(R190="S",H190*Q190,0)</f>
        <v>69569.28</v>
      </c>
      <c r="V190" s="77">
        <f>IF(R190="S",H190*T190,0)</f>
        <v>95657.76</v>
      </c>
      <c r="W190" s="78">
        <f>IF(R190="S",J190-F190-K190,0)</f>
        <v>-14</v>
      </c>
      <c r="X190" s="77">
        <f>IF(R190="S",H190*W190,0)</f>
        <v>-60873.12</v>
      </c>
      <c r="AH190" s="2"/>
      <c r="AQ190" s="2"/>
      <c r="AS190" s="2"/>
      <c r="AT190" s="2"/>
      <c r="BD190" s="1"/>
      <c r="BE190" s="2"/>
      <c r="BF190" s="1"/>
      <c r="BG190" s="2"/>
      <c r="BK190" s="2"/>
      <c r="BM190" s="2"/>
      <c r="BN190" s="2"/>
      <c r="BT190" s="2"/>
      <c r="BU190" s="2"/>
    </row>
    <row r="191" spans="1:73" ht="16.5" customHeight="1">
      <c r="A191" s="3">
        <v>2017</v>
      </c>
      <c r="B191" s="3">
        <v>2240</v>
      </c>
      <c r="C191" s="1" t="s">
        <v>117</v>
      </c>
      <c r="D191" s="2">
        <v>42766</v>
      </c>
      <c r="E191" s="1" t="s">
        <v>118</v>
      </c>
      <c r="F191" s="2">
        <v>42783</v>
      </c>
      <c r="G191" s="77">
        <v>14026.34</v>
      </c>
      <c r="H191" s="77">
        <v>14026.34</v>
      </c>
      <c r="I191" s="77">
        <v>0</v>
      </c>
      <c r="J191" s="2">
        <v>42790</v>
      </c>
      <c r="K191" s="78">
        <v>30</v>
      </c>
      <c r="L191" s="2">
        <v>42370</v>
      </c>
      <c r="M191" s="2">
        <v>42735</v>
      </c>
      <c r="N191" s="77">
        <v>0</v>
      </c>
      <c r="P191" s="77">
        <v>0</v>
      </c>
      <c r="Q191" s="78">
        <f>IF(J191-F191&gt;0,IF(R191="S",J191-F191,0),0)</f>
        <v>7</v>
      </c>
      <c r="R191" s="3" t="str">
        <f>IF(G191-H191-I191-P191&gt;0,"N",IF(J191=DATE(1900,1,1),"N","S"))</f>
        <v>S</v>
      </c>
      <c r="S191" s="77">
        <f>IF(G191-H191-I191-P191&gt;0,G191-H191-I191-P191,0)</f>
        <v>0</v>
      </c>
      <c r="T191" s="78">
        <f>IF(J191-D191&gt;0,IF(R191="S",J191-D191,0),0)</f>
        <v>24</v>
      </c>
      <c r="U191" s="77">
        <f>IF(R191="S",H191*Q191,0)</f>
        <v>98184.38</v>
      </c>
      <c r="V191" s="77">
        <f>IF(R191="S",H191*T191,0)</f>
        <v>336632.16</v>
      </c>
      <c r="W191" s="78">
        <f>IF(R191="S",J191-F191-K191,0)</f>
        <v>-23</v>
      </c>
      <c r="X191" s="77">
        <f>IF(R191="S",H191*W191,0)</f>
        <v>-322605.82</v>
      </c>
      <c r="AH191" s="2"/>
      <c r="AQ191" s="2"/>
      <c r="AS191" s="2"/>
      <c r="AT191" s="2"/>
      <c r="BD191" s="1"/>
      <c r="BE191" s="2"/>
      <c r="BF191" s="1"/>
      <c r="BG191" s="2"/>
      <c r="BK191" s="2"/>
      <c r="BM191" s="2"/>
      <c r="BN191" s="2"/>
      <c r="BT191" s="2"/>
      <c r="BU191" s="2"/>
    </row>
    <row r="192" spans="1:73" ht="16.5" customHeight="1">
      <c r="A192" s="3">
        <v>2017</v>
      </c>
      <c r="B192" s="3">
        <v>2285</v>
      </c>
      <c r="C192" s="1" t="s">
        <v>145</v>
      </c>
      <c r="D192" s="2">
        <v>42786</v>
      </c>
      <c r="E192" s="1" t="s">
        <v>151</v>
      </c>
      <c r="F192" s="2">
        <v>42786</v>
      </c>
      <c r="G192" s="77">
        <v>923.52</v>
      </c>
      <c r="H192" s="77">
        <v>923.52</v>
      </c>
      <c r="I192" s="77">
        <v>0</v>
      </c>
      <c r="J192" s="2">
        <v>42810</v>
      </c>
      <c r="K192" s="78">
        <v>30</v>
      </c>
      <c r="L192" s="2">
        <v>42370</v>
      </c>
      <c r="M192" s="2">
        <v>42735</v>
      </c>
      <c r="N192" s="77">
        <v>0</v>
      </c>
      <c r="P192" s="77">
        <v>0</v>
      </c>
      <c r="Q192" s="78">
        <f>IF(J192-F192&gt;0,IF(R192="S",J192-F192,0),0)</f>
        <v>24</v>
      </c>
      <c r="R192" s="3" t="str">
        <f>IF(G192-H192-I192-P192&gt;0,"N",IF(J192=DATE(1900,1,1),"N","S"))</f>
        <v>S</v>
      </c>
      <c r="S192" s="77">
        <f>IF(G192-H192-I192-P192&gt;0,G192-H192-I192-P192,0)</f>
        <v>0</v>
      </c>
      <c r="T192" s="78">
        <f>IF(J192-D192&gt;0,IF(R192="S",J192-D192,0),0)</f>
        <v>24</v>
      </c>
      <c r="U192" s="77">
        <f>IF(R192="S",H192*Q192,0)</f>
        <v>22164.48</v>
      </c>
      <c r="V192" s="77">
        <f>IF(R192="S",H192*T192,0)</f>
        <v>22164.48</v>
      </c>
      <c r="W192" s="78">
        <f>IF(R192="S",J192-F192-K192,0)</f>
        <v>-6</v>
      </c>
      <c r="X192" s="77">
        <f>IF(R192="S",H192*W192,0)</f>
        <v>-5541.12</v>
      </c>
      <c r="AH192" s="2"/>
      <c r="AQ192" s="2"/>
      <c r="AS192" s="2"/>
      <c r="AT192" s="2"/>
      <c r="BD192" s="1"/>
      <c r="BE192" s="2"/>
      <c r="BF192" s="1"/>
      <c r="BG192" s="2"/>
      <c r="BK192" s="2"/>
      <c r="BM192" s="2"/>
      <c r="BN192" s="2"/>
      <c r="BT192" s="2"/>
      <c r="BU192" s="2"/>
    </row>
    <row r="193" spans="1:73" ht="16.5" customHeight="1">
      <c r="A193" s="3">
        <v>2017</v>
      </c>
      <c r="B193" s="3">
        <v>2286</v>
      </c>
      <c r="C193" s="1" t="s">
        <v>145</v>
      </c>
      <c r="D193" s="2">
        <v>42786</v>
      </c>
      <c r="E193" s="1" t="s">
        <v>154</v>
      </c>
      <c r="F193" s="2">
        <v>42735</v>
      </c>
      <c r="G193" s="77">
        <v>431.4</v>
      </c>
      <c r="H193" s="77">
        <v>431.4</v>
      </c>
      <c r="I193" s="77">
        <v>0</v>
      </c>
      <c r="J193" s="2">
        <v>42810</v>
      </c>
      <c r="K193" s="78">
        <v>30</v>
      </c>
      <c r="L193" s="2">
        <v>42370</v>
      </c>
      <c r="M193" s="2">
        <v>42735</v>
      </c>
      <c r="N193" s="77">
        <v>0</v>
      </c>
      <c r="P193" s="77">
        <v>0</v>
      </c>
      <c r="Q193" s="78">
        <f>IF(J193-F193&gt;0,IF(R193="S",J193-F193,0),0)</f>
        <v>75</v>
      </c>
      <c r="R193" s="3" t="str">
        <f>IF(G193-H193-I193-P193&gt;0,"N",IF(J193=DATE(1900,1,1),"N","S"))</f>
        <v>S</v>
      </c>
      <c r="S193" s="77">
        <f>IF(G193-H193-I193-P193&gt;0,G193-H193-I193-P193,0)</f>
        <v>0</v>
      </c>
      <c r="T193" s="78">
        <f>IF(J193-D193&gt;0,IF(R193="S",J193-D193,0),0)</f>
        <v>24</v>
      </c>
      <c r="U193" s="77">
        <f>IF(R193="S",H193*Q193,0)</f>
        <v>32355</v>
      </c>
      <c r="V193" s="77">
        <f>IF(R193="S",H193*T193,0)</f>
        <v>10353.6</v>
      </c>
      <c r="W193" s="78">
        <f>IF(R193="S",J193-F193-K193,0)</f>
        <v>45</v>
      </c>
      <c r="X193" s="77">
        <f>IF(R193="S",H193*W193,0)</f>
        <v>19413</v>
      </c>
      <c r="AH193" s="2"/>
      <c r="AQ193" s="2"/>
      <c r="AS193" s="2"/>
      <c r="AT193" s="2"/>
      <c r="BD193" s="1"/>
      <c r="BE193" s="2"/>
      <c r="BF193" s="1"/>
      <c r="BG193" s="2"/>
      <c r="BK193" s="2"/>
      <c r="BM193" s="2"/>
      <c r="BN193" s="2"/>
      <c r="BT193" s="2"/>
      <c r="BU193" s="2"/>
    </row>
    <row r="194" spans="1:73" ht="16.5" customHeight="1">
      <c r="A194" s="3">
        <v>2017</v>
      </c>
      <c r="B194" s="3">
        <v>2519</v>
      </c>
      <c r="C194" s="1" t="s">
        <v>260</v>
      </c>
      <c r="D194" s="2">
        <v>42786</v>
      </c>
      <c r="E194" s="1" t="s">
        <v>118</v>
      </c>
      <c r="F194" s="2">
        <v>42788</v>
      </c>
      <c r="G194" s="77">
        <v>6918.51</v>
      </c>
      <c r="H194" s="77">
        <v>6918.51</v>
      </c>
      <c r="I194" s="77">
        <v>0</v>
      </c>
      <c r="J194" s="2">
        <v>42810</v>
      </c>
      <c r="K194" s="78">
        <v>30</v>
      </c>
      <c r="L194" s="2">
        <v>42370</v>
      </c>
      <c r="M194" s="2">
        <v>42735</v>
      </c>
      <c r="N194" s="77">
        <v>0</v>
      </c>
      <c r="P194" s="77">
        <v>0</v>
      </c>
      <c r="Q194" s="78">
        <f>IF(J194-F194&gt;0,IF(R194="S",J194-F194,0),0)</f>
        <v>22</v>
      </c>
      <c r="R194" s="3" t="str">
        <f>IF(G194-H194-I194-P194&gt;0,"N",IF(J194=DATE(1900,1,1),"N","S"))</f>
        <v>S</v>
      </c>
      <c r="S194" s="77">
        <f>IF(G194-H194-I194-P194&gt;0,G194-H194-I194-P194,0)</f>
        <v>0</v>
      </c>
      <c r="T194" s="78">
        <f>IF(J194-D194&gt;0,IF(R194="S",J194-D194,0),0)</f>
        <v>24</v>
      </c>
      <c r="U194" s="77">
        <f>IF(R194="S",H194*Q194,0)</f>
        <v>152207.22</v>
      </c>
      <c r="V194" s="77">
        <f>IF(R194="S",H194*T194,0)</f>
        <v>166044.24</v>
      </c>
      <c r="W194" s="78">
        <f>IF(R194="S",J194-F194-K194,0)</f>
        <v>-8</v>
      </c>
      <c r="X194" s="77">
        <f>IF(R194="S",H194*W194,0)</f>
        <v>-55348.08</v>
      </c>
      <c r="AH194" s="2"/>
      <c r="AQ194" s="2"/>
      <c r="AS194" s="2"/>
      <c r="AT194" s="2"/>
      <c r="BD194" s="1"/>
      <c r="BE194" s="2"/>
      <c r="BF194" s="1"/>
      <c r="BG194" s="2"/>
      <c r="BK194" s="2"/>
      <c r="BM194" s="2"/>
      <c r="BN194" s="2"/>
      <c r="BT194" s="2"/>
      <c r="BU194" s="2"/>
    </row>
    <row r="195" spans="1:73" ht="16.5" customHeight="1">
      <c r="A195" s="3">
        <v>2017</v>
      </c>
      <c r="B195" s="3">
        <v>2516</v>
      </c>
      <c r="C195" s="1" t="s">
        <v>356</v>
      </c>
      <c r="D195" s="2">
        <v>42786</v>
      </c>
      <c r="E195" s="1" t="s">
        <v>361</v>
      </c>
      <c r="F195" s="2">
        <v>42788</v>
      </c>
      <c r="G195" s="77">
        <v>129.32</v>
      </c>
      <c r="H195" s="77">
        <v>129.32</v>
      </c>
      <c r="I195" s="77">
        <v>0</v>
      </c>
      <c r="J195" s="2">
        <v>42810</v>
      </c>
      <c r="K195" s="78">
        <v>30</v>
      </c>
      <c r="L195" s="2">
        <v>42370</v>
      </c>
      <c r="M195" s="2">
        <v>42735</v>
      </c>
      <c r="N195" s="77">
        <v>0</v>
      </c>
      <c r="P195" s="77">
        <v>0</v>
      </c>
      <c r="Q195" s="78">
        <f>IF(J195-F195&gt;0,IF(R195="S",J195-F195,0),0)</f>
        <v>22</v>
      </c>
      <c r="R195" s="3" t="str">
        <f>IF(G195-H195-I195-P195&gt;0,"N",IF(J195=DATE(1900,1,1),"N","S"))</f>
        <v>S</v>
      </c>
      <c r="S195" s="77">
        <f>IF(G195-H195-I195-P195&gt;0,G195-H195-I195-P195,0)</f>
        <v>0</v>
      </c>
      <c r="T195" s="78">
        <f>IF(J195-D195&gt;0,IF(R195="S",J195-D195,0),0)</f>
        <v>24</v>
      </c>
      <c r="U195" s="77">
        <f>IF(R195="S",H195*Q195,0)</f>
        <v>2845.04</v>
      </c>
      <c r="V195" s="77">
        <f>IF(R195="S",H195*T195,0)</f>
        <v>3103.68</v>
      </c>
      <c r="W195" s="78">
        <f>IF(R195="S",J195-F195-K195,0)</f>
        <v>-8</v>
      </c>
      <c r="X195" s="77">
        <f>IF(R195="S",H195*W195,0)</f>
        <v>-1034.56</v>
      </c>
      <c r="AH195" s="2"/>
      <c r="AQ195" s="2"/>
      <c r="AS195" s="2"/>
      <c r="AT195" s="2"/>
      <c r="BD195" s="1"/>
      <c r="BE195" s="2"/>
      <c r="BF195" s="1"/>
      <c r="BG195" s="2"/>
      <c r="BK195" s="2"/>
      <c r="BM195" s="2"/>
      <c r="BN195" s="2"/>
      <c r="BT195" s="2"/>
      <c r="BU195" s="2"/>
    </row>
    <row r="196" spans="1:73" ht="16.5" customHeight="1">
      <c r="A196" s="3">
        <v>2017</v>
      </c>
      <c r="B196" s="3">
        <v>2517</v>
      </c>
      <c r="C196" s="1" t="s">
        <v>356</v>
      </c>
      <c r="D196" s="2">
        <v>42786</v>
      </c>
      <c r="E196" s="1" t="s">
        <v>362</v>
      </c>
      <c r="F196" s="2">
        <v>42788</v>
      </c>
      <c r="G196" s="77">
        <v>111.63</v>
      </c>
      <c r="H196" s="77">
        <v>111.63</v>
      </c>
      <c r="I196" s="77">
        <v>0</v>
      </c>
      <c r="J196" s="2">
        <v>42810</v>
      </c>
      <c r="K196" s="78">
        <v>30</v>
      </c>
      <c r="L196" s="2">
        <v>42370</v>
      </c>
      <c r="M196" s="2">
        <v>42735</v>
      </c>
      <c r="N196" s="77">
        <v>0</v>
      </c>
      <c r="P196" s="77">
        <v>0</v>
      </c>
      <c r="Q196" s="78">
        <f>IF(J196-F196&gt;0,IF(R196="S",J196-F196,0),0)</f>
        <v>22</v>
      </c>
      <c r="R196" s="3" t="str">
        <f>IF(G196-H196-I196-P196&gt;0,"N",IF(J196=DATE(1900,1,1),"N","S"))</f>
        <v>S</v>
      </c>
      <c r="S196" s="77">
        <f>IF(G196-H196-I196-P196&gt;0,G196-H196-I196-P196,0)</f>
        <v>0</v>
      </c>
      <c r="T196" s="78">
        <f>IF(J196-D196&gt;0,IF(R196="S",J196-D196,0),0)</f>
        <v>24</v>
      </c>
      <c r="U196" s="77">
        <f>IF(R196="S",H196*Q196,0)</f>
        <v>2455.86</v>
      </c>
      <c r="V196" s="77">
        <f>IF(R196="S",H196*T196,0)</f>
        <v>2679.12</v>
      </c>
      <c r="W196" s="78">
        <f>IF(R196="S",J196-F196-K196,0)</f>
        <v>-8</v>
      </c>
      <c r="X196" s="77">
        <f>IF(R196="S",H196*W196,0)</f>
        <v>-893.04</v>
      </c>
      <c r="AH196" s="2"/>
      <c r="AQ196" s="2"/>
      <c r="AS196" s="2"/>
      <c r="AT196" s="2"/>
      <c r="BD196" s="1"/>
      <c r="BE196" s="2"/>
      <c r="BF196" s="1"/>
      <c r="BG196" s="2"/>
      <c r="BK196" s="2"/>
      <c r="BM196" s="2"/>
      <c r="BN196" s="2"/>
      <c r="BT196" s="2"/>
      <c r="BU196" s="2"/>
    </row>
    <row r="197" spans="1:73" ht="16.5" customHeight="1">
      <c r="A197" s="3">
        <v>2017</v>
      </c>
      <c r="B197" s="3">
        <v>2121</v>
      </c>
      <c r="C197" s="1" t="s">
        <v>388</v>
      </c>
      <c r="D197" s="2">
        <v>42776</v>
      </c>
      <c r="E197" s="1" t="s">
        <v>389</v>
      </c>
      <c r="F197" s="2">
        <v>42783</v>
      </c>
      <c r="G197" s="77">
        <v>427.77</v>
      </c>
      <c r="H197" s="77">
        <v>427.77</v>
      </c>
      <c r="I197" s="77">
        <v>0</v>
      </c>
      <c r="J197" s="2">
        <v>42801</v>
      </c>
      <c r="K197" s="78">
        <v>30</v>
      </c>
      <c r="L197" s="2">
        <v>42370</v>
      </c>
      <c r="M197" s="2">
        <v>42735</v>
      </c>
      <c r="N197" s="77">
        <v>0</v>
      </c>
      <c r="P197" s="77">
        <v>0</v>
      </c>
      <c r="Q197" s="78">
        <f>IF(J197-F197&gt;0,IF(R197="S",J197-F197,0),0)</f>
        <v>18</v>
      </c>
      <c r="R197" s="3" t="str">
        <f>IF(G197-H197-I197-P197&gt;0,"N",IF(J197=DATE(1900,1,1),"N","S"))</f>
        <v>S</v>
      </c>
      <c r="S197" s="77">
        <f>IF(G197-H197-I197-P197&gt;0,G197-H197-I197-P197,0)</f>
        <v>0</v>
      </c>
      <c r="T197" s="78">
        <f>IF(J197-D197&gt;0,IF(R197="S",J197-D197,0),0)</f>
        <v>25</v>
      </c>
      <c r="U197" s="77">
        <f>IF(R197="S",H197*Q197,0)</f>
        <v>7699.86</v>
      </c>
      <c r="V197" s="77">
        <f>IF(R197="S",H197*T197,0)</f>
        <v>10694.25</v>
      </c>
      <c r="W197" s="78">
        <f>IF(R197="S",J197-F197-K197,0)</f>
        <v>-12</v>
      </c>
      <c r="X197" s="77">
        <f>IF(R197="S",H197*W197,0)</f>
        <v>-5133.24</v>
      </c>
      <c r="AH197" s="2"/>
      <c r="AQ197" s="2"/>
      <c r="AS197" s="2"/>
      <c r="AT197" s="2"/>
      <c r="BD197" s="1"/>
      <c r="BE197" s="2"/>
      <c r="BF197" s="1"/>
      <c r="BG197" s="2"/>
      <c r="BK197" s="2"/>
      <c r="BM197" s="2"/>
      <c r="BN197" s="2"/>
      <c r="BT197" s="2"/>
      <c r="BU197" s="2"/>
    </row>
    <row r="198" spans="1:73" ht="16.5" customHeight="1">
      <c r="A198" s="3">
        <v>2017</v>
      </c>
      <c r="B198" s="3">
        <v>2123</v>
      </c>
      <c r="C198" s="1" t="s">
        <v>388</v>
      </c>
      <c r="D198" s="2">
        <v>42776</v>
      </c>
      <c r="E198" s="1" t="s">
        <v>390</v>
      </c>
      <c r="F198" s="2">
        <v>42783</v>
      </c>
      <c r="G198" s="77">
        <v>178.8</v>
      </c>
      <c r="H198" s="77">
        <v>178.8</v>
      </c>
      <c r="I198" s="77">
        <v>0</v>
      </c>
      <c r="J198" s="2">
        <v>42801</v>
      </c>
      <c r="K198" s="78">
        <v>30</v>
      </c>
      <c r="L198" s="2">
        <v>42370</v>
      </c>
      <c r="M198" s="2">
        <v>42735</v>
      </c>
      <c r="N198" s="77">
        <v>0</v>
      </c>
      <c r="P198" s="77">
        <v>0</v>
      </c>
      <c r="Q198" s="78">
        <f>IF(J198-F198&gt;0,IF(R198="S",J198-F198,0),0)</f>
        <v>18</v>
      </c>
      <c r="R198" s="3" t="str">
        <f>IF(G198-H198-I198-P198&gt;0,"N",IF(J198=DATE(1900,1,1),"N","S"))</f>
        <v>S</v>
      </c>
      <c r="S198" s="77">
        <f>IF(G198-H198-I198-P198&gt;0,G198-H198-I198-P198,0)</f>
        <v>0</v>
      </c>
      <c r="T198" s="78">
        <f>IF(J198-D198&gt;0,IF(R198="S",J198-D198,0),0)</f>
        <v>25</v>
      </c>
      <c r="U198" s="77">
        <f>IF(R198="S",H198*Q198,0)</f>
        <v>3218.4</v>
      </c>
      <c r="V198" s="77">
        <f>IF(R198="S",H198*T198,0)</f>
        <v>4470</v>
      </c>
      <c r="W198" s="78">
        <f>IF(R198="S",J198-F198-K198,0)</f>
        <v>-12</v>
      </c>
      <c r="X198" s="77">
        <f>IF(R198="S",H198*W198,0)</f>
        <v>-2145.6</v>
      </c>
      <c r="AH198" s="2"/>
      <c r="AQ198" s="2"/>
      <c r="AS198" s="2"/>
      <c r="AT198" s="2"/>
      <c r="BD198" s="1"/>
      <c r="BE198" s="2"/>
      <c r="BF198" s="1"/>
      <c r="BG198" s="2"/>
      <c r="BK198" s="2"/>
      <c r="BM198" s="2"/>
      <c r="BN198" s="2"/>
      <c r="BT198" s="2"/>
      <c r="BU198" s="2"/>
    </row>
    <row r="199" spans="1:73" ht="16.5" customHeight="1">
      <c r="A199" s="3">
        <v>2017</v>
      </c>
      <c r="B199" s="3">
        <v>2785</v>
      </c>
      <c r="C199" s="1" t="s">
        <v>427</v>
      </c>
      <c r="D199" s="2">
        <v>42790</v>
      </c>
      <c r="E199" s="1" t="s">
        <v>428</v>
      </c>
      <c r="F199" s="2">
        <v>42794</v>
      </c>
      <c r="G199" s="77">
        <v>2993.88</v>
      </c>
      <c r="H199" s="77">
        <v>2993.88</v>
      </c>
      <c r="I199" s="77">
        <v>0</v>
      </c>
      <c r="J199" s="2">
        <v>42815</v>
      </c>
      <c r="K199" s="78">
        <v>30</v>
      </c>
      <c r="L199" s="2">
        <v>42370</v>
      </c>
      <c r="M199" s="2">
        <v>42735</v>
      </c>
      <c r="N199" s="77">
        <v>0</v>
      </c>
      <c r="P199" s="77">
        <v>0</v>
      </c>
      <c r="Q199" s="78">
        <f>IF(J199-F199&gt;0,IF(R199="S",J199-F199,0),0)</f>
        <v>21</v>
      </c>
      <c r="R199" s="3" t="str">
        <f>IF(G199-H199-I199-P199&gt;0,"N",IF(J199=DATE(1900,1,1),"N","S"))</f>
        <v>S</v>
      </c>
      <c r="S199" s="77">
        <f>IF(G199-H199-I199-P199&gt;0,G199-H199-I199-P199,0)</f>
        <v>0</v>
      </c>
      <c r="T199" s="78">
        <f>IF(J199-D199&gt;0,IF(R199="S",J199-D199,0),0)</f>
        <v>25</v>
      </c>
      <c r="U199" s="77">
        <f>IF(R199="S",H199*Q199,0)</f>
        <v>62871.48</v>
      </c>
      <c r="V199" s="77">
        <f>IF(R199="S",H199*T199,0)</f>
        <v>74847</v>
      </c>
      <c r="W199" s="78">
        <f>IF(R199="S",J199-F199-K199,0)</f>
        <v>-9</v>
      </c>
      <c r="X199" s="77">
        <f>IF(R199="S",H199*W199,0)</f>
        <v>-26944.92</v>
      </c>
      <c r="AH199" s="2"/>
      <c r="AQ199" s="2"/>
      <c r="AS199" s="2"/>
      <c r="AT199" s="2"/>
      <c r="BD199" s="1"/>
      <c r="BE199" s="2"/>
      <c r="BF199" s="1"/>
      <c r="BG199" s="2"/>
      <c r="BK199" s="2"/>
      <c r="BM199" s="2"/>
      <c r="BN199" s="2"/>
      <c r="BT199" s="2"/>
      <c r="BU199" s="2"/>
    </row>
    <row r="200" spans="1:73" ht="16.5" customHeight="1">
      <c r="A200" s="3">
        <v>2017</v>
      </c>
      <c r="B200" s="3">
        <v>3744</v>
      </c>
      <c r="C200" s="1" t="s">
        <v>461</v>
      </c>
      <c r="D200" s="2">
        <v>42807</v>
      </c>
      <c r="E200" s="1" t="s">
        <v>463</v>
      </c>
      <c r="F200" s="2">
        <v>42809</v>
      </c>
      <c r="G200" s="77">
        <v>7381</v>
      </c>
      <c r="H200" s="77">
        <v>7381</v>
      </c>
      <c r="I200" s="77">
        <v>0</v>
      </c>
      <c r="J200" s="2">
        <v>42832</v>
      </c>
      <c r="K200" s="78">
        <v>30</v>
      </c>
      <c r="L200" s="2">
        <v>42370</v>
      </c>
      <c r="M200" s="2">
        <v>42735</v>
      </c>
      <c r="N200" s="77">
        <v>0</v>
      </c>
      <c r="P200" s="77">
        <v>0</v>
      </c>
      <c r="Q200" s="78">
        <f>IF(J200-F200&gt;0,IF(R200="S",J200-F200,0),0)</f>
        <v>23</v>
      </c>
      <c r="R200" s="3" t="str">
        <f>IF(G200-H200-I200-P200&gt;0,"N",IF(J200=DATE(1900,1,1),"N","S"))</f>
        <v>S</v>
      </c>
      <c r="S200" s="77">
        <f>IF(G200-H200-I200-P200&gt;0,G200-H200-I200-P200,0)</f>
        <v>0</v>
      </c>
      <c r="T200" s="78">
        <f>IF(J200-D200&gt;0,IF(R200="S",J200-D200,0),0)</f>
        <v>25</v>
      </c>
      <c r="U200" s="77">
        <f>IF(R200="S",H200*Q200,0)</f>
        <v>169763</v>
      </c>
      <c r="V200" s="77">
        <f>IF(R200="S",H200*T200,0)</f>
        <v>184525</v>
      </c>
      <c r="W200" s="78">
        <f>IF(R200="S",J200-F200-K200,0)</f>
        <v>-7</v>
      </c>
      <c r="X200" s="77">
        <f>IF(R200="S",H200*W200,0)</f>
        <v>-51667</v>
      </c>
      <c r="AH200" s="2"/>
      <c r="AQ200" s="2"/>
      <c r="AS200" s="2"/>
      <c r="AT200" s="2"/>
      <c r="BD200" s="1"/>
      <c r="BE200" s="2"/>
      <c r="BF200" s="1"/>
      <c r="BG200" s="2"/>
      <c r="BK200" s="2"/>
      <c r="BM200" s="2"/>
      <c r="BN200" s="2"/>
      <c r="BT200" s="2"/>
      <c r="BU200" s="2"/>
    </row>
    <row r="201" spans="1:73" ht="16.5" customHeight="1">
      <c r="A201" s="3">
        <v>2017</v>
      </c>
      <c r="B201" s="3">
        <v>2229</v>
      </c>
      <c r="C201" s="1" t="s">
        <v>143</v>
      </c>
      <c r="D201" s="2">
        <v>42783</v>
      </c>
      <c r="E201" s="1" t="s">
        <v>144</v>
      </c>
      <c r="F201" s="2">
        <v>42783</v>
      </c>
      <c r="G201" s="77">
        <v>300</v>
      </c>
      <c r="H201" s="77">
        <v>300</v>
      </c>
      <c r="I201" s="77">
        <v>0</v>
      </c>
      <c r="J201" s="2">
        <v>42810</v>
      </c>
      <c r="K201" s="78">
        <v>30</v>
      </c>
      <c r="L201" s="2">
        <v>42370</v>
      </c>
      <c r="M201" s="2">
        <v>42735</v>
      </c>
      <c r="N201" s="77">
        <v>0</v>
      </c>
      <c r="P201" s="77">
        <v>0</v>
      </c>
      <c r="Q201" s="78">
        <f>IF(J201-F201&gt;0,IF(R201="S",J201-F201,0),0)</f>
        <v>27</v>
      </c>
      <c r="R201" s="3" t="str">
        <f>IF(G201-H201-I201-P201&gt;0,"N",IF(J201=DATE(1900,1,1),"N","S"))</f>
        <v>S</v>
      </c>
      <c r="S201" s="77">
        <f>IF(G201-H201-I201-P201&gt;0,G201-H201-I201-P201,0)</f>
        <v>0</v>
      </c>
      <c r="T201" s="78">
        <f>IF(J201-D201&gt;0,IF(R201="S",J201-D201,0),0)</f>
        <v>27</v>
      </c>
      <c r="U201" s="77">
        <f>IF(R201="S",H201*Q201,0)</f>
        <v>8100</v>
      </c>
      <c r="V201" s="77">
        <f>IF(R201="S",H201*T201,0)</f>
        <v>8100</v>
      </c>
      <c r="W201" s="78">
        <f>IF(R201="S",J201-F201-K201,0)</f>
        <v>-3</v>
      </c>
      <c r="X201" s="77">
        <f>IF(R201="S",H201*W201,0)</f>
        <v>-900</v>
      </c>
      <c r="AH201" s="2"/>
      <c r="AQ201" s="2"/>
      <c r="AS201" s="2"/>
      <c r="AT201" s="2"/>
      <c r="BD201" s="1"/>
      <c r="BE201" s="2"/>
      <c r="BF201" s="1"/>
      <c r="BG201" s="2"/>
      <c r="BK201" s="2"/>
      <c r="BM201" s="2"/>
      <c r="BN201" s="2"/>
      <c r="BT201" s="2"/>
      <c r="BU201" s="2"/>
    </row>
    <row r="202" spans="1:73" ht="16.5" customHeight="1">
      <c r="A202" s="3">
        <v>2017</v>
      </c>
      <c r="B202" s="3">
        <v>3681</v>
      </c>
      <c r="C202" s="1" t="s">
        <v>465</v>
      </c>
      <c r="D202" s="2">
        <v>42804</v>
      </c>
      <c r="E202" s="1" t="s">
        <v>466</v>
      </c>
      <c r="F202" s="2">
        <v>42808</v>
      </c>
      <c r="G202" s="77">
        <v>610</v>
      </c>
      <c r="H202" s="77">
        <v>610</v>
      </c>
      <c r="I202" s="77">
        <v>0</v>
      </c>
      <c r="J202" s="2">
        <v>42832</v>
      </c>
      <c r="K202" s="78">
        <v>30</v>
      </c>
      <c r="L202" s="2">
        <v>42370</v>
      </c>
      <c r="M202" s="2">
        <v>42735</v>
      </c>
      <c r="N202" s="77">
        <v>0</v>
      </c>
      <c r="P202" s="77">
        <v>0</v>
      </c>
      <c r="Q202" s="78">
        <f>IF(J202-F202&gt;0,IF(R202="S",J202-F202,0),0)</f>
        <v>24</v>
      </c>
      <c r="R202" s="3" t="str">
        <f>IF(G202-H202-I202-P202&gt;0,"N",IF(J202=DATE(1900,1,1),"N","S"))</f>
        <v>S</v>
      </c>
      <c r="S202" s="77">
        <f>IF(G202-H202-I202-P202&gt;0,G202-H202-I202-P202,0)</f>
        <v>0</v>
      </c>
      <c r="T202" s="78">
        <f>IF(J202-D202&gt;0,IF(R202="S",J202-D202,0),0)</f>
        <v>28</v>
      </c>
      <c r="U202" s="77">
        <f>IF(R202="S",H202*Q202,0)</f>
        <v>14640</v>
      </c>
      <c r="V202" s="77">
        <f>IF(R202="S",H202*T202,0)</f>
        <v>17080</v>
      </c>
      <c r="W202" s="78">
        <f>IF(R202="S",J202-F202-K202,0)</f>
        <v>-6</v>
      </c>
      <c r="X202" s="77">
        <f>IF(R202="S",H202*W202,0)</f>
        <v>-3660</v>
      </c>
      <c r="AH202" s="2"/>
      <c r="AQ202" s="2"/>
      <c r="AS202" s="2"/>
      <c r="AT202" s="2"/>
      <c r="BD202" s="1"/>
      <c r="BE202" s="2"/>
      <c r="BF202" s="1"/>
      <c r="BG202" s="2"/>
      <c r="BK202" s="2"/>
      <c r="BM202" s="2"/>
      <c r="BN202" s="2"/>
      <c r="BT202" s="2"/>
      <c r="BU202" s="2"/>
    </row>
    <row r="203" spans="1:73" ht="16.5" customHeight="1">
      <c r="A203" s="3">
        <v>2017</v>
      </c>
      <c r="B203" s="3">
        <v>2238</v>
      </c>
      <c r="C203" s="1" t="s">
        <v>76</v>
      </c>
      <c r="D203" s="2">
        <v>42780</v>
      </c>
      <c r="E203" s="1" t="s">
        <v>85</v>
      </c>
      <c r="F203" s="2">
        <v>42783</v>
      </c>
      <c r="G203" s="77">
        <v>2119.74</v>
      </c>
      <c r="H203" s="77">
        <v>2119.74</v>
      </c>
      <c r="I203" s="77">
        <v>0</v>
      </c>
      <c r="J203" s="2">
        <v>42810</v>
      </c>
      <c r="K203" s="78">
        <v>30</v>
      </c>
      <c r="L203" s="2">
        <v>42370</v>
      </c>
      <c r="M203" s="2">
        <v>42735</v>
      </c>
      <c r="N203" s="77">
        <v>0</v>
      </c>
      <c r="P203" s="77">
        <v>0</v>
      </c>
      <c r="Q203" s="78">
        <f>IF(J203-F203&gt;0,IF(R203="S",J203-F203,0),0)</f>
        <v>27</v>
      </c>
      <c r="R203" s="3" t="str">
        <f>IF(G203-H203-I203-P203&gt;0,"N",IF(J203=DATE(1900,1,1),"N","S"))</f>
        <v>S</v>
      </c>
      <c r="S203" s="77">
        <f>IF(G203-H203-I203-P203&gt;0,G203-H203-I203-P203,0)</f>
        <v>0</v>
      </c>
      <c r="T203" s="78">
        <f>IF(J203-D203&gt;0,IF(R203="S",J203-D203,0),0)</f>
        <v>30</v>
      </c>
      <c r="U203" s="77">
        <f>IF(R203="S",H203*Q203,0)</f>
        <v>57232.98</v>
      </c>
      <c r="V203" s="77">
        <f>IF(R203="S",H203*T203,0)</f>
        <v>63592.2</v>
      </c>
      <c r="W203" s="78">
        <f>IF(R203="S",J203-F203-K203,0)</f>
        <v>-3</v>
      </c>
      <c r="X203" s="77">
        <f>IF(R203="S",H203*W203,0)</f>
        <v>-6359.22</v>
      </c>
      <c r="AH203" s="2"/>
      <c r="AQ203" s="2"/>
      <c r="AS203" s="2"/>
      <c r="AT203" s="2"/>
      <c r="BD203" s="1"/>
      <c r="BE203" s="2"/>
      <c r="BF203" s="1"/>
      <c r="BG203" s="2"/>
      <c r="BK203" s="2"/>
      <c r="BM203" s="2"/>
      <c r="BN203" s="2"/>
      <c r="BT203" s="2"/>
      <c r="BU203" s="2"/>
    </row>
    <row r="204" spans="1:73" ht="16.5" customHeight="1">
      <c r="A204" s="3">
        <v>2017</v>
      </c>
      <c r="B204" s="3">
        <v>1649</v>
      </c>
      <c r="C204" s="1" t="s">
        <v>76</v>
      </c>
      <c r="D204" s="2">
        <v>42768</v>
      </c>
      <c r="E204" s="1" t="s">
        <v>81</v>
      </c>
      <c r="F204" s="2">
        <v>42774</v>
      </c>
      <c r="G204" s="77">
        <v>297.98</v>
      </c>
      <c r="H204" s="77">
        <v>297.98</v>
      </c>
      <c r="I204" s="77">
        <v>0</v>
      </c>
      <c r="J204" s="2">
        <v>42801</v>
      </c>
      <c r="K204" s="78">
        <v>30</v>
      </c>
      <c r="L204" s="2">
        <v>42370</v>
      </c>
      <c r="M204" s="2">
        <v>42735</v>
      </c>
      <c r="N204" s="77">
        <v>0</v>
      </c>
      <c r="P204" s="77">
        <v>0</v>
      </c>
      <c r="Q204" s="78">
        <f>IF(J204-F204&gt;0,IF(R204="S",J204-F204,0),0)</f>
        <v>27</v>
      </c>
      <c r="R204" s="3" t="str">
        <f>IF(G204-H204-I204-P204&gt;0,"N",IF(J204=DATE(1900,1,1),"N","S"))</f>
        <v>S</v>
      </c>
      <c r="S204" s="77">
        <f>IF(G204-H204-I204-P204&gt;0,G204-H204-I204-P204,0)</f>
        <v>0</v>
      </c>
      <c r="T204" s="78">
        <f>IF(J204-D204&gt;0,IF(R204="S",J204-D204,0),0)</f>
        <v>33</v>
      </c>
      <c r="U204" s="77">
        <f>IF(R204="S",H204*Q204,0)</f>
        <v>8045.46</v>
      </c>
      <c r="V204" s="77">
        <f>IF(R204="S",H204*T204,0)</f>
        <v>9833.34</v>
      </c>
      <c r="W204" s="78">
        <f>IF(R204="S",J204-F204-K204,0)</f>
        <v>-3</v>
      </c>
      <c r="X204" s="77">
        <f>IF(R204="S",H204*W204,0)</f>
        <v>-893.94</v>
      </c>
      <c r="AH204" s="2"/>
      <c r="AQ204" s="2"/>
      <c r="AS204" s="2"/>
      <c r="AT204" s="2"/>
      <c r="BD204" s="1"/>
      <c r="BE204" s="2"/>
      <c r="BF204" s="1"/>
      <c r="BG204" s="2"/>
      <c r="BK204" s="2"/>
      <c r="BM204" s="2"/>
      <c r="BN204" s="2"/>
      <c r="BT204" s="2"/>
      <c r="BU204" s="2"/>
    </row>
    <row r="205" spans="1:73" ht="16.5" customHeight="1">
      <c r="A205" s="3">
        <v>2017</v>
      </c>
      <c r="B205" s="3">
        <v>1648</v>
      </c>
      <c r="C205" s="1" t="s">
        <v>76</v>
      </c>
      <c r="D205" s="2">
        <v>42768</v>
      </c>
      <c r="E205" s="1" t="s">
        <v>82</v>
      </c>
      <c r="F205" s="2">
        <v>42774</v>
      </c>
      <c r="G205" s="77">
        <v>870.14</v>
      </c>
      <c r="H205" s="77">
        <v>870.14</v>
      </c>
      <c r="I205" s="77">
        <v>0</v>
      </c>
      <c r="J205" s="2">
        <v>42801</v>
      </c>
      <c r="K205" s="78">
        <v>30</v>
      </c>
      <c r="L205" s="2">
        <v>42370</v>
      </c>
      <c r="M205" s="2">
        <v>42735</v>
      </c>
      <c r="N205" s="77">
        <v>0</v>
      </c>
      <c r="P205" s="77">
        <v>0</v>
      </c>
      <c r="Q205" s="78">
        <f>IF(J205-F205&gt;0,IF(R205="S",J205-F205,0),0)</f>
        <v>27</v>
      </c>
      <c r="R205" s="3" t="str">
        <f>IF(G205-H205-I205-P205&gt;0,"N",IF(J205=DATE(1900,1,1),"N","S"))</f>
        <v>S</v>
      </c>
      <c r="S205" s="77">
        <f>IF(G205-H205-I205-P205&gt;0,G205-H205-I205-P205,0)</f>
        <v>0</v>
      </c>
      <c r="T205" s="78">
        <f>IF(J205-D205&gt;0,IF(R205="S",J205-D205,0),0)</f>
        <v>33</v>
      </c>
      <c r="U205" s="77">
        <f>IF(R205="S",H205*Q205,0)</f>
        <v>23493.78</v>
      </c>
      <c r="V205" s="77">
        <f>IF(R205="S",H205*T205,0)</f>
        <v>28714.62</v>
      </c>
      <c r="W205" s="78">
        <f>IF(R205="S",J205-F205-K205,0)</f>
        <v>-3</v>
      </c>
      <c r="X205" s="77">
        <f>IF(R205="S",H205*W205,0)</f>
        <v>-2610.42</v>
      </c>
      <c r="AH205" s="2"/>
      <c r="AQ205" s="2"/>
      <c r="AS205" s="2"/>
      <c r="AT205" s="2"/>
      <c r="BD205" s="1"/>
      <c r="BE205" s="2"/>
      <c r="BF205" s="1"/>
      <c r="BG205" s="2"/>
      <c r="BK205" s="2"/>
      <c r="BM205" s="2"/>
      <c r="BN205" s="2"/>
      <c r="BT205" s="2"/>
      <c r="BU205" s="2"/>
    </row>
    <row r="206" spans="1:73" ht="16.5" customHeight="1">
      <c r="A206" s="3">
        <v>2017</v>
      </c>
      <c r="B206" s="3">
        <v>3035</v>
      </c>
      <c r="C206" s="1" t="s">
        <v>186</v>
      </c>
      <c r="D206" s="2">
        <v>42767</v>
      </c>
      <c r="E206" s="1" t="s">
        <v>187</v>
      </c>
      <c r="F206" s="2">
        <v>42797</v>
      </c>
      <c r="G206" s="77">
        <v>25677.09</v>
      </c>
      <c r="H206" s="77">
        <v>25677.09</v>
      </c>
      <c r="I206" s="77">
        <v>0</v>
      </c>
      <c r="J206" s="2">
        <v>42800</v>
      </c>
      <c r="K206" s="78">
        <v>30</v>
      </c>
      <c r="L206" s="2">
        <v>42370</v>
      </c>
      <c r="M206" s="2">
        <v>42735</v>
      </c>
      <c r="N206" s="77">
        <v>0</v>
      </c>
      <c r="P206" s="77">
        <v>0</v>
      </c>
      <c r="Q206" s="78">
        <f>IF(J206-F206&gt;0,IF(R206="S",J206-F206,0),0)</f>
        <v>3</v>
      </c>
      <c r="R206" s="3" t="str">
        <f>IF(G206-H206-I206-P206&gt;0,"N",IF(J206=DATE(1900,1,1),"N","S"))</f>
        <v>S</v>
      </c>
      <c r="S206" s="77">
        <f>IF(G206-H206-I206-P206&gt;0,G206-H206-I206-P206,0)</f>
        <v>0</v>
      </c>
      <c r="T206" s="78">
        <f>IF(J206-D206&gt;0,IF(R206="S",J206-D206,0),0)</f>
        <v>33</v>
      </c>
      <c r="U206" s="77">
        <f>IF(R206="S",H206*Q206,0)</f>
        <v>77031.27</v>
      </c>
      <c r="V206" s="77">
        <f>IF(R206="S",H206*T206,0)</f>
        <v>847343.97</v>
      </c>
      <c r="W206" s="78">
        <f>IF(R206="S",J206-F206-K206,0)</f>
        <v>-27</v>
      </c>
      <c r="X206" s="77">
        <f>IF(R206="S",H206*W206,0)</f>
        <v>-693281.43</v>
      </c>
      <c r="AH206" s="2"/>
      <c r="AQ206" s="2"/>
      <c r="AS206" s="2"/>
      <c r="AT206" s="2"/>
      <c r="BD206" s="1"/>
      <c r="BE206" s="2"/>
      <c r="BF206" s="1"/>
      <c r="BG206" s="2"/>
      <c r="BK206" s="2"/>
      <c r="BM206" s="2"/>
      <c r="BN206" s="2"/>
      <c r="BT206" s="2"/>
      <c r="BU206" s="2"/>
    </row>
    <row r="207" spans="1:73" ht="16.5" customHeight="1">
      <c r="A207" s="3">
        <v>2017</v>
      </c>
      <c r="B207" s="3">
        <v>3421</v>
      </c>
      <c r="C207" s="1" t="s">
        <v>471</v>
      </c>
      <c r="D207" s="2">
        <v>42783</v>
      </c>
      <c r="E207" s="1" t="s">
        <v>472</v>
      </c>
      <c r="F207" s="2">
        <v>42803</v>
      </c>
      <c r="G207" s="77">
        <v>914.67</v>
      </c>
      <c r="H207" s="77">
        <v>914.67</v>
      </c>
      <c r="I207" s="77">
        <v>0</v>
      </c>
      <c r="J207" s="2">
        <v>42816</v>
      </c>
      <c r="K207" s="78">
        <v>30</v>
      </c>
      <c r="L207" s="2">
        <v>42370</v>
      </c>
      <c r="M207" s="2">
        <v>42735</v>
      </c>
      <c r="N207" s="77">
        <v>0</v>
      </c>
      <c r="P207" s="77">
        <v>0</v>
      </c>
      <c r="Q207" s="78">
        <f>IF(J207-F207&gt;0,IF(R207="S",J207-F207,0),0)</f>
        <v>13</v>
      </c>
      <c r="R207" s="3" t="str">
        <f>IF(G207-H207-I207-P207&gt;0,"N",IF(J207=DATE(1900,1,1),"N","S"))</f>
        <v>S</v>
      </c>
      <c r="S207" s="77">
        <f>IF(G207-H207-I207-P207&gt;0,G207-H207-I207-P207,0)</f>
        <v>0</v>
      </c>
      <c r="T207" s="78">
        <f>IF(J207-D207&gt;0,IF(R207="S",J207-D207,0),0)</f>
        <v>33</v>
      </c>
      <c r="U207" s="77">
        <f>IF(R207="S",H207*Q207,0)</f>
        <v>11890.71</v>
      </c>
      <c r="V207" s="77">
        <f>IF(R207="S",H207*T207,0)</f>
        <v>30184.11</v>
      </c>
      <c r="W207" s="78">
        <f>IF(R207="S",J207-F207-K207,0)</f>
        <v>-17</v>
      </c>
      <c r="X207" s="77">
        <f>IF(R207="S",H207*W207,0)</f>
        <v>-15549.39</v>
      </c>
      <c r="AH207" s="2"/>
      <c r="AQ207" s="2"/>
      <c r="AS207" s="2"/>
      <c r="AT207" s="2"/>
      <c r="BD207" s="1"/>
      <c r="BE207" s="2"/>
      <c r="BF207" s="1"/>
      <c r="BG207" s="2"/>
      <c r="BK207" s="2"/>
      <c r="BM207" s="2"/>
      <c r="BN207" s="2"/>
      <c r="BT207" s="2"/>
      <c r="BU207" s="2"/>
    </row>
    <row r="208" spans="1:73" ht="16.5" customHeight="1">
      <c r="A208" s="3">
        <v>2017</v>
      </c>
      <c r="B208" s="3">
        <v>3412</v>
      </c>
      <c r="C208" s="1" t="s">
        <v>471</v>
      </c>
      <c r="D208" s="2">
        <v>42783</v>
      </c>
      <c r="E208" s="1" t="s">
        <v>473</v>
      </c>
      <c r="F208" s="2">
        <v>42803</v>
      </c>
      <c r="G208" s="77">
        <v>1752.48</v>
      </c>
      <c r="H208" s="77">
        <v>1752.48</v>
      </c>
      <c r="I208" s="77">
        <v>0</v>
      </c>
      <c r="J208" s="2">
        <v>42816</v>
      </c>
      <c r="K208" s="78">
        <v>30</v>
      </c>
      <c r="L208" s="2">
        <v>42370</v>
      </c>
      <c r="M208" s="2">
        <v>42735</v>
      </c>
      <c r="N208" s="77">
        <v>0</v>
      </c>
      <c r="P208" s="77">
        <v>0</v>
      </c>
      <c r="Q208" s="78">
        <f>IF(J208-F208&gt;0,IF(R208="S",J208-F208,0),0)</f>
        <v>13</v>
      </c>
      <c r="R208" s="3" t="str">
        <f>IF(G208-H208-I208-P208&gt;0,"N",IF(J208=DATE(1900,1,1),"N","S"))</f>
        <v>S</v>
      </c>
      <c r="S208" s="77">
        <f>IF(G208-H208-I208-P208&gt;0,G208-H208-I208-P208,0)</f>
        <v>0</v>
      </c>
      <c r="T208" s="78">
        <f>IF(J208-D208&gt;0,IF(R208="S",J208-D208,0),0)</f>
        <v>33</v>
      </c>
      <c r="U208" s="77">
        <f>IF(R208="S",H208*Q208,0)</f>
        <v>22782.24</v>
      </c>
      <c r="V208" s="77">
        <f>IF(R208="S",H208*T208,0)</f>
        <v>57831.84</v>
      </c>
      <c r="W208" s="78">
        <f>IF(R208="S",J208-F208-K208,0)</f>
        <v>-17</v>
      </c>
      <c r="X208" s="77">
        <f>IF(R208="S",H208*W208,0)</f>
        <v>-29792.16</v>
      </c>
      <c r="AH208" s="2"/>
      <c r="AQ208" s="2"/>
      <c r="AS208" s="2"/>
      <c r="AT208" s="2"/>
      <c r="BD208" s="1"/>
      <c r="BE208" s="2"/>
      <c r="BF208" s="1"/>
      <c r="BG208" s="2"/>
      <c r="BK208" s="2"/>
      <c r="BM208" s="2"/>
      <c r="BN208" s="2"/>
      <c r="BT208" s="2"/>
      <c r="BU208" s="2"/>
    </row>
    <row r="209" spans="1:73" ht="16.5" customHeight="1">
      <c r="A209" s="3">
        <v>2017</v>
      </c>
      <c r="B209" s="3">
        <v>1646</v>
      </c>
      <c r="C209" s="1" t="s">
        <v>422</v>
      </c>
      <c r="D209" s="2">
        <v>42767</v>
      </c>
      <c r="E209" s="1" t="s">
        <v>423</v>
      </c>
      <c r="F209" s="2">
        <v>42774</v>
      </c>
      <c r="G209" s="77">
        <v>3678.3</v>
      </c>
      <c r="H209" s="77">
        <v>3678.3</v>
      </c>
      <c r="I209" s="77">
        <v>0</v>
      </c>
      <c r="J209" s="2">
        <v>42801</v>
      </c>
      <c r="K209" s="78">
        <v>30</v>
      </c>
      <c r="L209" s="2">
        <v>42370</v>
      </c>
      <c r="M209" s="2">
        <v>42735</v>
      </c>
      <c r="N209" s="77">
        <v>0</v>
      </c>
      <c r="P209" s="77">
        <v>0</v>
      </c>
      <c r="Q209" s="78">
        <f>IF(J209-F209&gt;0,IF(R209="S",J209-F209,0),0)</f>
        <v>27</v>
      </c>
      <c r="R209" s="3" t="str">
        <f>IF(G209-H209-I209-P209&gt;0,"N",IF(J209=DATE(1900,1,1),"N","S"))</f>
        <v>S</v>
      </c>
      <c r="S209" s="77">
        <f>IF(G209-H209-I209-P209&gt;0,G209-H209-I209-P209,0)</f>
        <v>0</v>
      </c>
      <c r="T209" s="78">
        <f>IF(J209-D209&gt;0,IF(R209="S",J209-D209,0),0)</f>
        <v>34</v>
      </c>
      <c r="U209" s="77">
        <f>IF(R209="S",H209*Q209,0)</f>
        <v>99314.1</v>
      </c>
      <c r="V209" s="77">
        <f>IF(R209="S",H209*T209,0)</f>
        <v>125062.2</v>
      </c>
      <c r="W209" s="78">
        <f>IF(R209="S",J209-F209-K209,0)</f>
        <v>-3</v>
      </c>
      <c r="X209" s="77">
        <f>IF(R209="S",H209*W209,0)</f>
        <v>-11034.9</v>
      </c>
      <c r="AH209" s="2"/>
      <c r="AQ209" s="2"/>
      <c r="AS209" s="2"/>
      <c r="AT209" s="2"/>
      <c r="BD209" s="1"/>
      <c r="BE209" s="2"/>
      <c r="BF209" s="1"/>
      <c r="BG209" s="2"/>
      <c r="BK209" s="2"/>
      <c r="BM209" s="2"/>
      <c r="BN209" s="2"/>
      <c r="BT209" s="2"/>
      <c r="BU209" s="2"/>
    </row>
    <row r="210" spans="1:73" ht="16.5" customHeight="1">
      <c r="A210" s="3">
        <v>2017</v>
      </c>
      <c r="B210" s="3">
        <v>1627</v>
      </c>
      <c r="C210" s="1" t="s">
        <v>76</v>
      </c>
      <c r="D210" s="2">
        <v>42766</v>
      </c>
      <c r="E210" s="1" t="s">
        <v>78</v>
      </c>
      <c r="F210" s="2">
        <v>42774</v>
      </c>
      <c r="G210" s="77">
        <v>1257.64</v>
      </c>
      <c r="H210" s="77">
        <v>1257.64</v>
      </c>
      <c r="I210" s="77">
        <v>0</v>
      </c>
      <c r="J210" s="2">
        <v>42801</v>
      </c>
      <c r="K210" s="78">
        <v>30</v>
      </c>
      <c r="L210" s="2">
        <v>42370</v>
      </c>
      <c r="M210" s="2">
        <v>42735</v>
      </c>
      <c r="N210" s="77">
        <v>0</v>
      </c>
      <c r="P210" s="77">
        <v>0</v>
      </c>
      <c r="Q210" s="78">
        <f>IF(J210-F210&gt;0,IF(R210="S",J210-F210,0),0)</f>
        <v>27</v>
      </c>
      <c r="R210" s="3" t="str">
        <f>IF(G210-H210-I210-P210&gt;0,"N",IF(J210=DATE(1900,1,1),"N","S"))</f>
        <v>S</v>
      </c>
      <c r="S210" s="77">
        <f>IF(G210-H210-I210-P210&gt;0,G210-H210-I210-P210,0)</f>
        <v>0</v>
      </c>
      <c r="T210" s="78">
        <f>IF(J210-D210&gt;0,IF(R210="S",J210-D210,0),0)</f>
        <v>35</v>
      </c>
      <c r="U210" s="77">
        <f>IF(R210="S",H210*Q210,0)</f>
        <v>33956.28</v>
      </c>
      <c r="V210" s="77">
        <f>IF(R210="S",H210*T210,0)</f>
        <v>44017.4</v>
      </c>
      <c r="W210" s="78">
        <f>IF(R210="S",J210-F210-K210,0)</f>
        <v>-3</v>
      </c>
      <c r="X210" s="77">
        <f>IF(R210="S",H210*W210,0)</f>
        <v>-3772.92</v>
      </c>
      <c r="AH210" s="2"/>
      <c r="AQ210" s="2"/>
      <c r="AS210" s="2"/>
      <c r="AT210" s="2"/>
      <c r="BD210" s="1"/>
      <c r="BE210" s="2"/>
      <c r="BF210" s="1"/>
      <c r="BG210" s="2"/>
      <c r="BK210" s="2"/>
      <c r="BM210" s="2"/>
      <c r="BN210" s="2"/>
      <c r="BT210" s="2"/>
      <c r="BU210" s="2"/>
    </row>
    <row r="211" spans="1:73" ht="16.5" customHeight="1">
      <c r="A211" s="3">
        <v>2017</v>
      </c>
      <c r="B211" s="3">
        <v>1626</v>
      </c>
      <c r="C211" s="1" t="s">
        <v>76</v>
      </c>
      <c r="D211" s="2">
        <v>42766</v>
      </c>
      <c r="E211" s="1" t="s">
        <v>79</v>
      </c>
      <c r="F211" s="2">
        <v>42774</v>
      </c>
      <c r="G211" s="77">
        <v>9986.07</v>
      </c>
      <c r="H211" s="77">
        <v>9986.07</v>
      </c>
      <c r="I211" s="77">
        <v>0</v>
      </c>
      <c r="J211" s="2">
        <v>42801</v>
      </c>
      <c r="K211" s="78">
        <v>30</v>
      </c>
      <c r="L211" s="2">
        <v>42370</v>
      </c>
      <c r="M211" s="2">
        <v>42735</v>
      </c>
      <c r="N211" s="77">
        <v>0</v>
      </c>
      <c r="P211" s="77">
        <v>0</v>
      </c>
      <c r="Q211" s="78">
        <f>IF(J211-F211&gt;0,IF(R211="S",J211-F211,0),0)</f>
        <v>27</v>
      </c>
      <c r="R211" s="3" t="str">
        <f>IF(G211-H211-I211-P211&gt;0,"N",IF(J211=DATE(1900,1,1),"N","S"))</f>
        <v>S</v>
      </c>
      <c r="S211" s="77">
        <f>IF(G211-H211-I211-P211&gt;0,G211-H211-I211-P211,0)</f>
        <v>0</v>
      </c>
      <c r="T211" s="78">
        <f>IF(J211-D211&gt;0,IF(R211="S",J211-D211,0),0)</f>
        <v>35</v>
      </c>
      <c r="U211" s="77">
        <f>IF(R211="S",H211*Q211,0)</f>
        <v>269623.89</v>
      </c>
      <c r="V211" s="77">
        <f>IF(R211="S",H211*T211,0)</f>
        <v>349512.45</v>
      </c>
      <c r="W211" s="78">
        <f>IF(R211="S",J211-F211-K211,0)</f>
        <v>-3</v>
      </c>
      <c r="X211" s="77">
        <f>IF(R211="S",H211*W211,0)</f>
        <v>-29958.21</v>
      </c>
      <c r="AH211" s="2"/>
      <c r="AQ211" s="2"/>
      <c r="AS211" s="2"/>
      <c r="AT211" s="2"/>
      <c r="BD211" s="1"/>
      <c r="BE211" s="2"/>
      <c r="BF211" s="1"/>
      <c r="BG211" s="2"/>
      <c r="BK211" s="2"/>
      <c r="BM211" s="2"/>
      <c r="BN211" s="2"/>
      <c r="BT211" s="2"/>
      <c r="BU211" s="2"/>
    </row>
    <row r="212" spans="1:73" ht="16.5" customHeight="1">
      <c r="A212" s="3">
        <v>2017</v>
      </c>
      <c r="B212" s="3">
        <v>1651</v>
      </c>
      <c r="C212" s="1" t="s">
        <v>76</v>
      </c>
      <c r="D212" s="2">
        <v>42766</v>
      </c>
      <c r="E212" s="1" t="s">
        <v>80</v>
      </c>
      <c r="F212" s="2">
        <v>42774</v>
      </c>
      <c r="G212" s="77">
        <v>425.01</v>
      </c>
      <c r="H212" s="77">
        <v>425.01</v>
      </c>
      <c r="I212" s="77">
        <v>0</v>
      </c>
      <c r="J212" s="2">
        <v>42801</v>
      </c>
      <c r="K212" s="78">
        <v>30</v>
      </c>
      <c r="L212" s="2">
        <v>42370</v>
      </c>
      <c r="M212" s="2">
        <v>42735</v>
      </c>
      <c r="N212" s="77">
        <v>0</v>
      </c>
      <c r="P212" s="77">
        <v>0</v>
      </c>
      <c r="Q212" s="78">
        <f>IF(J212-F212&gt;0,IF(R212="S",J212-F212,0),0)</f>
        <v>27</v>
      </c>
      <c r="R212" s="3" t="str">
        <f>IF(G212-H212-I212-P212&gt;0,"N",IF(J212=DATE(1900,1,1),"N","S"))</f>
        <v>S</v>
      </c>
      <c r="S212" s="77">
        <f>IF(G212-H212-I212-P212&gt;0,G212-H212-I212-P212,0)</f>
        <v>0</v>
      </c>
      <c r="T212" s="78">
        <f>IF(J212-D212&gt;0,IF(R212="S",J212-D212,0),0)</f>
        <v>35</v>
      </c>
      <c r="U212" s="77">
        <f>IF(R212="S",H212*Q212,0)</f>
        <v>11475.27</v>
      </c>
      <c r="V212" s="77">
        <f>IF(R212="S",H212*T212,0)</f>
        <v>14875.35</v>
      </c>
      <c r="W212" s="78">
        <f>IF(R212="S",J212-F212-K212,0)</f>
        <v>-3</v>
      </c>
      <c r="X212" s="77">
        <f>IF(R212="S",H212*W212,0)</f>
        <v>-1275.03</v>
      </c>
      <c r="AH212" s="2"/>
      <c r="AQ212" s="2"/>
      <c r="AS212" s="2"/>
      <c r="AT212" s="2"/>
      <c r="BD212" s="1"/>
      <c r="BE212" s="2"/>
      <c r="BF212" s="1"/>
      <c r="BG212" s="2"/>
      <c r="BK212" s="2"/>
      <c r="BM212" s="2"/>
      <c r="BN212" s="2"/>
      <c r="BT212" s="2"/>
      <c r="BU212" s="2"/>
    </row>
    <row r="213" spans="1:73" ht="16.5" customHeight="1">
      <c r="A213" s="3">
        <v>2017</v>
      </c>
      <c r="B213" s="3">
        <v>3682</v>
      </c>
      <c r="C213" s="1" t="s">
        <v>76</v>
      </c>
      <c r="D213" s="2">
        <v>42780</v>
      </c>
      <c r="E213" s="1" t="s">
        <v>86</v>
      </c>
      <c r="F213" s="2">
        <v>42808</v>
      </c>
      <c r="G213" s="77">
        <v>229.34</v>
      </c>
      <c r="H213" s="77">
        <v>229.34</v>
      </c>
      <c r="I213" s="77">
        <v>0</v>
      </c>
      <c r="J213" s="2">
        <v>42815</v>
      </c>
      <c r="K213" s="78">
        <v>30</v>
      </c>
      <c r="L213" s="2">
        <v>42370</v>
      </c>
      <c r="M213" s="2">
        <v>42735</v>
      </c>
      <c r="N213" s="77">
        <v>0</v>
      </c>
      <c r="P213" s="77">
        <v>0</v>
      </c>
      <c r="Q213" s="78">
        <f>IF(J213-F213&gt;0,IF(R213="S",J213-F213,0),0)</f>
        <v>7</v>
      </c>
      <c r="R213" s="3" t="str">
        <f>IF(G213-H213-I213-P213&gt;0,"N",IF(J213=DATE(1900,1,1),"N","S"))</f>
        <v>S</v>
      </c>
      <c r="S213" s="77">
        <f>IF(G213-H213-I213-P213&gt;0,G213-H213-I213-P213,0)</f>
        <v>0</v>
      </c>
      <c r="T213" s="78">
        <f>IF(J213-D213&gt;0,IF(R213="S",J213-D213,0),0)</f>
        <v>35</v>
      </c>
      <c r="U213" s="77">
        <f>IF(R213="S",H213*Q213,0)</f>
        <v>1605.38</v>
      </c>
      <c r="V213" s="77">
        <f>IF(R213="S",H213*T213,0)</f>
        <v>8026.9</v>
      </c>
      <c r="W213" s="78">
        <f>IF(R213="S",J213-F213-K213,0)</f>
        <v>-23</v>
      </c>
      <c r="X213" s="77">
        <f>IF(R213="S",H213*W213,0)</f>
        <v>-5274.82</v>
      </c>
      <c r="AH213" s="2"/>
      <c r="AQ213" s="2"/>
      <c r="AS213" s="2"/>
      <c r="AT213" s="2"/>
      <c r="BD213" s="1"/>
      <c r="BE213" s="2"/>
      <c r="BF213" s="1"/>
      <c r="BG213" s="2"/>
      <c r="BK213" s="2"/>
      <c r="BM213" s="2"/>
      <c r="BN213" s="2"/>
      <c r="BT213" s="2"/>
      <c r="BU213" s="2"/>
    </row>
    <row r="214" spans="1:73" ht="16.5" customHeight="1">
      <c r="A214" s="3">
        <v>2017</v>
      </c>
      <c r="B214" s="3">
        <v>1650</v>
      </c>
      <c r="C214" s="1" t="s">
        <v>91</v>
      </c>
      <c r="D214" s="2">
        <v>42766</v>
      </c>
      <c r="E214" s="1" t="s">
        <v>95</v>
      </c>
      <c r="F214" s="2">
        <v>42774</v>
      </c>
      <c r="G214" s="77">
        <v>2415.6</v>
      </c>
      <c r="H214" s="77">
        <v>2415.6</v>
      </c>
      <c r="I214" s="77">
        <v>0</v>
      </c>
      <c r="J214" s="2">
        <v>42801</v>
      </c>
      <c r="K214" s="78">
        <v>30</v>
      </c>
      <c r="L214" s="2">
        <v>42370</v>
      </c>
      <c r="M214" s="2">
        <v>42735</v>
      </c>
      <c r="N214" s="77">
        <v>0</v>
      </c>
      <c r="P214" s="77">
        <v>0</v>
      </c>
      <c r="Q214" s="78">
        <f>IF(J214-F214&gt;0,IF(R214="S",J214-F214,0),0)</f>
        <v>27</v>
      </c>
      <c r="R214" s="3" t="str">
        <f>IF(G214-H214-I214-P214&gt;0,"N",IF(J214=DATE(1900,1,1),"N","S"))</f>
        <v>S</v>
      </c>
      <c r="S214" s="77">
        <f>IF(G214-H214-I214-P214&gt;0,G214-H214-I214-P214,0)</f>
        <v>0</v>
      </c>
      <c r="T214" s="78">
        <f>IF(J214-D214&gt;0,IF(R214="S",J214-D214,0),0)</f>
        <v>35</v>
      </c>
      <c r="U214" s="77">
        <f>IF(R214="S",H214*Q214,0)</f>
        <v>65221.2</v>
      </c>
      <c r="V214" s="77">
        <f>IF(R214="S",H214*T214,0)</f>
        <v>84546</v>
      </c>
      <c r="W214" s="78">
        <f>IF(R214="S",J214-F214-K214,0)</f>
        <v>-3</v>
      </c>
      <c r="X214" s="77">
        <f>IF(R214="S",H214*W214,0)</f>
        <v>-7246.8</v>
      </c>
      <c r="AH214" s="2"/>
      <c r="AQ214" s="2"/>
      <c r="AS214" s="2"/>
      <c r="AT214" s="2"/>
      <c r="BD214" s="1"/>
      <c r="BE214" s="2"/>
      <c r="BF214" s="1"/>
      <c r="BG214" s="2"/>
      <c r="BK214" s="2"/>
      <c r="BM214" s="2"/>
      <c r="BN214" s="2"/>
      <c r="BT214" s="2"/>
      <c r="BU214" s="2"/>
    </row>
    <row r="215" spans="1:73" ht="16.5" customHeight="1">
      <c r="A215" s="3">
        <v>2017</v>
      </c>
      <c r="B215" s="3">
        <v>1752</v>
      </c>
      <c r="C215" s="1" t="s">
        <v>91</v>
      </c>
      <c r="D215" s="2">
        <v>42766</v>
      </c>
      <c r="E215" s="1" t="s">
        <v>97</v>
      </c>
      <c r="F215" s="2">
        <v>42775</v>
      </c>
      <c r="G215" s="77">
        <v>181.17</v>
      </c>
      <c r="H215" s="77">
        <v>181.17</v>
      </c>
      <c r="I215" s="77">
        <v>0</v>
      </c>
      <c r="J215" s="2">
        <v>42801</v>
      </c>
      <c r="K215" s="78">
        <v>30</v>
      </c>
      <c r="L215" s="2">
        <v>42370</v>
      </c>
      <c r="M215" s="2">
        <v>42735</v>
      </c>
      <c r="N215" s="77">
        <v>0</v>
      </c>
      <c r="P215" s="77">
        <v>0</v>
      </c>
      <c r="Q215" s="78">
        <f>IF(J215-F215&gt;0,IF(R215="S",J215-F215,0),0)</f>
        <v>26</v>
      </c>
      <c r="R215" s="3" t="str">
        <f>IF(G215-H215-I215-P215&gt;0,"N",IF(J215=DATE(1900,1,1),"N","S"))</f>
        <v>S</v>
      </c>
      <c r="S215" s="77">
        <f>IF(G215-H215-I215-P215&gt;0,G215-H215-I215-P215,0)</f>
        <v>0</v>
      </c>
      <c r="T215" s="78">
        <f>IF(J215-D215&gt;0,IF(R215="S",J215-D215,0),0)</f>
        <v>35</v>
      </c>
      <c r="U215" s="77">
        <f>IF(R215="S",H215*Q215,0)</f>
        <v>4710.42</v>
      </c>
      <c r="V215" s="77">
        <f>IF(R215="S",H215*T215,0)</f>
        <v>6340.95</v>
      </c>
      <c r="W215" s="78">
        <f>IF(R215="S",J215-F215-K215,0)</f>
        <v>-4</v>
      </c>
      <c r="X215" s="77">
        <f>IF(R215="S",H215*W215,0)</f>
        <v>-724.68</v>
      </c>
      <c r="AH215" s="2"/>
      <c r="AQ215" s="2"/>
      <c r="AS215" s="2"/>
      <c r="AT215" s="2"/>
      <c r="BD215" s="1"/>
      <c r="BE215" s="2"/>
      <c r="BF215" s="1"/>
      <c r="BG215" s="2"/>
      <c r="BK215" s="2"/>
      <c r="BM215" s="2"/>
      <c r="BN215" s="2"/>
      <c r="BT215" s="2"/>
      <c r="BU215" s="2"/>
    </row>
    <row r="216" spans="1:73" ht="16.5" customHeight="1">
      <c r="A216" s="3">
        <v>2017</v>
      </c>
      <c r="B216" s="3">
        <v>2518</v>
      </c>
      <c r="C216" s="1" t="s">
        <v>190</v>
      </c>
      <c r="D216" s="2">
        <v>42766</v>
      </c>
      <c r="E216" s="1" t="s">
        <v>191</v>
      </c>
      <c r="F216" s="2">
        <v>42788</v>
      </c>
      <c r="G216" s="77">
        <v>6227.25</v>
      </c>
      <c r="H216" s="77">
        <v>6227.25</v>
      </c>
      <c r="I216" s="77">
        <v>0</v>
      </c>
      <c r="J216" s="2">
        <v>42801</v>
      </c>
      <c r="K216" s="78">
        <v>30</v>
      </c>
      <c r="L216" s="2">
        <v>42370</v>
      </c>
      <c r="M216" s="2">
        <v>42735</v>
      </c>
      <c r="N216" s="77">
        <v>0</v>
      </c>
      <c r="P216" s="77">
        <v>0</v>
      </c>
      <c r="Q216" s="78">
        <f>IF(J216-F216&gt;0,IF(R216="S",J216-F216,0),0)</f>
        <v>13</v>
      </c>
      <c r="R216" s="3" t="str">
        <f>IF(G216-H216-I216-P216&gt;0,"N",IF(J216=DATE(1900,1,1),"N","S"))</f>
        <v>S</v>
      </c>
      <c r="S216" s="77">
        <f>IF(G216-H216-I216-P216&gt;0,G216-H216-I216-P216,0)</f>
        <v>0</v>
      </c>
      <c r="T216" s="78">
        <f>IF(J216-D216&gt;0,IF(R216="S",J216-D216,0),0)</f>
        <v>35</v>
      </c>
      <c r="U216" s="77">
        <f>IF(R216="S",H216*Q216,0)</f>
        <v>80954.25</v>
      </c>
      <c r="V216" s="77">
        <f>IF(R216="S",H216*T216,0)</f>
        <v>217953.75</v>
      </c>
      <c r="W216" s="78">
        <f>IF(R216="S",J216-F216-K216,0)</f>
        <v>-17</v>
      </c>
      <c r="X216" s="77">
        <f>IF(R216="S",H216*W216,0)</f>
        <v>-105863.25</v>
      </c>
      <c r="AH216" s="2"/>
      <c r="AQ216" s="2"/>
      <c r="AS216" s="2"/>
      <c r="AT216" s="2"/>
      <c r="BD216" s="1"/>
      <c r="BE216" s="2"/>
      <c r="BF216" s="1"/>
      <c r="BG216" s="2"/>
      <c r="BK216" s="2"/>
      <c r="BM216" s="2"/>
      <c r="BN216" s="2"/>
      <c r="BT216" s="2"/>
      <c r="BU216" s="2"/>
    </row>
    <row r="217" spans="1:73" ht="16.5" customHeight="1">
      <c r="A217" s="3">
        <v>2017</v>
      </c>
      <c r="B217" s="3">
        <v>9</v>
      </c>
      <c r="C217" s="1" t="s">
        <v>356</v>
      </c>
      <c r="D217" s="2">
        <v>42733</v>
      </c>
      <c r="E217" s="1" t="s">
        <v>377</v>
      </c>
      <c r="F217" s="2">
        <v>42737</v>
      </c>
      <c r="G217" s="77">
        <v>101.26</v>
      </c>
      <c r="H217" s="77">
        <v>101.26</v>
      </c>
      <c r="I217" s="77">
        <v>0</v>
      </c>
      <c r="J217" s="2">
        <v>42768</v>
      </c>
      <c r="K217" s="78">
        <v>30</v>
      </c>
      <c r="L217" s="2">
        <v>42370</v>
      </c>
      <c r="M217" s="2">
        <v>42735</v>
      </c>
      <c r="N217" s="77">
        <v>0</v>
      </c>
      <c r="P217" s="77">
        <v>0</v>
      </c>
      <c r="Q217" s="78">
        <f>IF(J217-F217&gt;0,IF(R217="S",J217-F217,0),0)</f>
        <v>31</v>
      </c>
      <c r="R217" s="3" t="str">
        <f>IF(G217-H217-I217-P217&gt;0,"N",IF(J217=DATE(1900,1,1),"N","S"))</f>
        <v>S</v>
      </c>
      <c r="S217" s="77">
        <f>IF(G217-H217-I217-P217&gt;0,G217-H217-I217-P217,0)</f>
        <v>0</v>
      </c>
      <c r="T217" s="78">
        <f>IF(J217-D217&gt;0,IF(R217="S",J217-D217,0),0)</f>
        <v>35</v>
      </c>
      <c r="U217" s="77">
        <f>IF(R217="S",H217*Q217,0)</f>
        <v>3139.06</v>
      </c>
      <c r="V217" s="77">
        <f>IF(R217="S",H217*T217,0)</f>
        <v>3544.1</v>
      </c>
      <c r="W217" s="78">
        <f>IF(R217="S",J217-F217-K217,0)</f>
        <v>1</v>
      </c>
      <c r="X217" s="77">
        <f>IF(R217="S",H217*W217,0)</f>
        <v>101.26</v>
      </c>
      <c r="AH217" s="2"/>
      <c r="AQ217" s="2"/>
      <c r="AS217" s="2"/>
      <c r="AT217" s="2"/>
      <c r="BD217" s="1"/>
      <c r="BE217" s="2"/>
      <c r="BF217" s="1"/>
      <c r="BG217" s="2"/>
      <c r="BK217" s="2"/>
      <c r="BM217" s="2"/>
      <c r="BN217" s="2"/>
      <c r="BT217" s="2"/>
      <c r="BU217" s="2"/>
    </row>
    <row r="218" spans="1:73" ht="16.5" customHeight="1">
      <c r="A218" s="3">
        <v>2017</v>
      </c>
      <c r="B218" s="3">
        <v>1753</v>
      </c>
      <c r="C218" s="1" t="s">
        <v>91</v>
      </c>
      <c r="D218" s="2">
        <v>42766</v>
      </c>
      <c r="E218" s="1" t="s">
        <v>96</v>
      </c>
      <c r="F218" s="2">
        <v>42775</v>
      </c>
      <c r="G218" s="77">
        <v>4420.4</v>
      </c>
      <c r="H218" s="77">
        <v>4420.4</v>
      </c>
      <c r="I218" s="77">
        <v>0</v>
      </c>
      <c r="J218" s="2">
        <v>42802</v>
      </c>
      <c r="K218" s="78">
        <v>30</v>
      </c>
      <c r="L218" s="2">
        <v>42370</v>
      </c>
      <c r="M218" s="2">
        <v>42735</v>
      </c>
      <c r="N218" s="77">
        <v>0</v>
      </c>
      <c r="P218" s="77">
        <v>0</v>
      </c>
      <c r="Q218" s="78">
        <f>IF(J218-F218&gt;0,IF(R218="S",J218-F218,0),0)</f>
        <v>27</v>
      </c>
      <c r="R218" s="3" t="str">
        <f>IF(G218-H218-I218-P218&gt;0,"N",IF(J218=DATE(1900,1,1),"N","S"))</f>
        <v>S</v>
      </c>
      <c r="S218" s="77">
        <f>IF(G218-H218-I218-P218&gt;0,G218-H218-I218-P218,0)</f>
        <v>0</v>
      </c>
      <c r="T218" s="78">
        <f>IF(J218-D218&gt;0,IF(R218="S",J218-D218,0),0)</f>
        <v>36</v>
      </c>
      <c r="U218" s="77">
        <f>IF(R218="S",H218*Q218,0)</f>
        <v>119350.8</v>
      </c>
      <c r="V218" s="77">
        <f>IF(R218="S",H218*T218,0)</f>
        <v>159134.4</v>
      </c>
      <c r="W218" s="78">
        <f>IF(R218="S",J218-F218-K218,0)</f>
        <v>-3</v>
      </c>
      <c r="X218" s="77">
        <f>IF(R218="S",H218*W218,0)</f>
        <v>-13261.2</v>
      </c>
      <c r="AH218" s="2"/>
      <c r="AQ218" s="2"/>
      <c r="AS218" s="2"/>
      <c r="AT218" s="2"/>
      <c r="BD218" s="1"/>
      <c r="BE218" s="2"/>
      <c r="BF218" s="1"/>
      <c r="BG218" s="2"/>
      <c r="BK218" s="2"/>
      <c r="BM218" s="2"/>
      <c r="BN218" s="2"/>
      <c r="BT218" s="2"/>
      <c r="BU218" s="2"/>
    </row>
    <row r="219" spans="1:73" ht="16.5" customHeight="1">
      <c r="A219" s="3">
        <v>2017</v>
      </c>
      <c r="B219" s="3">
        <v>19047</v>
      </c>
      <c r="C219" s="1" t="s">
        <v>121</v>
      </c>
      <c r="D219" s="2">
        <v>42731</v>
      </c>
      <c r="E219" s="1" t="s">
        <v>122</v>
      </c>
      <c r="F219" s="2">
        <v>42732</v>
      </c>
      <c r="G219" s="77">
        <v>3660</v>
      </c>
      <c r="H219" s="77">
        <v>3660</v>
      </c>
      <c r="I219" s="77">
        <v>0</v>
      </c>
      <c r="J219" s="2">
        <v>42768</v>
      </c>
      <c r="K219" s="78">
        <v>30</v>
      </c>
      <c r="L219" s="2">
        <v>42370</v>
      </c>
      <c r="M219" s="2">
        <v>42735</v>
      </c>
      <c r="N219" s="77">
        <v>0</v>
      </c>
      <c r="P219" s="77">
        <v>0</v>
      </c>
      <c r="Q219" s="78">
        <f>IF(J219-F219&gt;0,IF(R219="S",J219-F219,0),0)</f>
        <v>36</v>
      </c>
      <c r="R219" s="3" t="str">
        <f>IF(G219-H219-I219-P219&gt;0,"N",IF(J219=DATE(1900,1,1),"N","S"))</f>
        <v>S</v>
      </c>
      <c r="S219" s="77">
        <f>IF(G219-H219-I219-P219&gt;0,G219-H219-I219-P219,0)</f>
        <v>0</v>
      </c>
      <c r="T219" s="78">
        <f>IF(J219-D219&gt;0,IF(R219="S",J219-D219,0),0)</f>
        <v>37</v>
      </c>
      <c r="U219" s="77">
        <f>IF(R219="S",H219*Q219,0)</f>
        <v>131760</v>
      </c>
      <c r="V219" s="77">
        <f>IF(R219="S",H219*T219,0)</f>
        <v>135420</v>
      </c>
      <c r="W219" s="78">
        <f>IF(R219="S",J219-F219-K219,0)</f>
        <v>6</v>
      </c>
      <c r="X219" s="77">
        <f>IF(R219="S",H219*W219,0)</f>
        <v>21960</v>
      </c>
      <c r="AH219" s="2"/>
      <c r="AQ219" s="2"/>
      <c r="AS219" s="2"/>
      <c r="AT219" s="2"/>
      <c r="BD219" s="1"/>
      <c r="BE219" s="2"/>
      <c r="BF219" s="1"/>
      <c r="BG219" s="2"/>
      <c r="BK219" s="2"/>
      <c r="BM219" s="2"/>
      <c r="BN219" s="2"/>
      <c r="BT219" s="2"/>
      <c r="BU219" s="2"/>
    </row>
    <row r="220" spans="1:73" ht="16.5" customHeight="1">
      <c r="A220" s="3">
        <v>2017</v>
      </c>
      <c r="B220" s="3">
        <v>3220</v>
      </c>
      <c r="C220" s="1" t="s">
        <v>91</v>
      </c>
      <c r="D220" s="2">
        <v>42794</v>
      </c>
      <c r="E220" s="1" t="s">
        <v>92</v>
      </c>
      <c r="F220" s="2">
        <v>42801</v>
      </c>
      <c r="G220" s="77">
        <v>5204</v>
      </c>
      <c r="H220" s="77">
        <v>5204</v>
      </c>
      <c r="I220" s="77">
        <v>0</v>
      </c>
      <c r="J220" s="2">
        <v>42832</v>
      </c>
      <c r="K220" s="78">
        <v>30</v>
      </c>
      <c r="L220" s="2">
        <v>42370</v>
      </c>
      <c r="M220" s="2">
        <v>42735</v>
      </c>
      <c r="N220" s="77">
        <v>0</v>
      </c>
      <c r="P220" s="77">
        <v>0</v>
      </c>
      <c r="Q220" s="78">
        <f>IF(J220-F220&gt;0,IF(R220="S",J220-F220,0),0)</f>
        <v>31</v>
      </c>
      <c r="R220" s="3" t="str">
        <f>IF(G220-H220-I220-P220&gt;0,"N",IF(J220=DATE(1900,1,1),"N","S"))</f>
        <v>S</v>
      </c>
      <c r="S220" s="77">
        <f>IF(G220-H220-I220-P220&gt;0,G220-H220-I220-P220,0)</f>
        <v>0</v>
      </c>
      <c r="T220" s="78">
        <f>IF(J220-D220&gt;0,IF(R220="S",J220-D220,0),0)</f>
        <v>38</v>
      </c>
      <c r="U220" s="77">
        <f>IF(R220="S",H220*Q220,0)</f>
        <v>161324</v>
      </c>
      <c r="V220" s="77">
        <f>IF(R220="S",H220*T220,0)</f>
        <v>197752</v>
      </c>
      <c r="W220" s="78">
        <f>IF(R220="S",J220-F220-K220,0)</f>
        <v>1</v>
      </c>
      <c r="X220" s="77">
        <f>IF(R220="S",H220*W220,0)</f>
        <v>5204</v>
      </c>
      <c r="AH220" s="2"/>
      <c r="AQ220" s="2"/>
      <c r="AS220" s="2"/>
      <c r="AT220" s="2"/>
      <c r="BD220" s="1"/>
      <c r="BE220" s="2"/>
      <c r="BF220" s="1"/>
      <c r="BG220" s="2"/>
      <c r="BK220" s="2"/>
      <c r="BM220" s="2"/>
      <c r="BN220" s="2"/>
      <c r="BT220" s="2"/>
      <c r="BU220" s="2"/>
    </row>
    <row r="221" spans="1:73" ht="16.5" customHeight="1">
      <c r="A221" s="3">
        <v>2017</v>
      </c>
      <c r="B221" s="3">
        <v>3218</v>
      </c>
      <c r="C221" s="1" t="s">
        <v>91</v>
      </c>
      <c r="D221" s="2">
        <v>42794</v>
      </c>
      <c r="E221" s="1" t="s">
        <v>93</v>
      </c>
      <c r="F221" s="2">
        <v>42801</v>
      </c>
      <c r="G221" s="77">
        <v>80.52</v>
      </c>
      <c r="H221" s="77">
        <v>80.52</v>
      </c>
      <c r="I221" s="77">
        <v>0</v>
      </c>
      <c r="J221" s="2">
        <v>42832</v>
      </c>
      <c r="K221" s="78">
        <v>30</v>
      </c>
      <c r="L221" s="2">
        <v>42370</v>
      </c>
      <c r="M221" s="2">
        <v>42735</v>
      </c>
      <c r="N221" s="77">
        <v>0</v>
      </c>
      <c r="P221" s="77">
        <v>0</v>
      </c>
      <c r="Q221" s="78">
        <f>IF(J221-F221&gt;0,IF(R221="S",J221-F221,0),0)</f>
        <v>31</v>
      </c>
      <c r="R221" s="3" t="str">
        <f>IF(G221-H221-I221-P221&gt;0,"N",IF(J221=DATE(1900,1,1),"N","S"))</f>
        <v>S</v>
      </c>
      <c r="S221" s="77">
        <f>IF(G221-H221-I221-P221&gt;0,G221-H221-I221-P221,0)</f>
        <v>0</v>
      </c>
      <c r="T221" s="78">
        <f>IF(J221-D221&gt;0,IF(R221="S",J221-D221,0),0)</f>
        <v>38</v>
      </c>
      <c r="U221" s="77">
        <f>IF(R221="S",H221*Q221,0)</f>
        <v>2496.12</v>
      </c>
      <c r="V221" s="77">
        <f>IF(R221="S",H221*T221,0)</f>
        <v>3059.76</v>
      </c>
      <c r="W221" s="78">
        <f>IF(R221="S",J221-F221-K221,0)</f>
        <v>1</v>
      </c>
      <c r="X221" s="77">
        <f>IF(R221="S",H221*W221,0)</f>
        <v>80.52</v>
      </c>
      <c r="AH221" s="2"/>
      <c r="AQ221" s="2"/>
      <c r="AS221" s="2"/>
      <c r="AT221" s="2"/>
      <c r="BD221" s="1"/>
      <c r="BE221" s="2"/>
      <c r="BF221" s="1"/>
      <c r="BG221" s="2"/>
      <c r="BK221" s="2"/>
      <c r="BM221" s="2"/>
      <c r="BN221" s="2"/>
      <c r="BT221" s="2"/>
      <c r="BU221" s="2"/>
    </row>
    <row r="222" spans="1:73" ht="16.5" customHeight="1">
      <c r="A222" s="3">
        <v>2017</v>
      </c>
      <c r="B222" s="3">
        <v>3217</v>
      </c>
      <c r="C222" s="1" t="s">
        <v>91</v>
      </c>
      <c r="D222" s="2">
        <v>42794</v>
      </c>
      <c r="E222" s="1" t="s">
        <v>94</v>
      </c>
      <c r="F222" s="2">
        <v>42801</v>
      </c>
      <c r="G222" s="77">
        <v>1207.8</v>
      </c>
      <c r="H222" s="77">
        <v>1207.8</v>
      </c>
      <c r="I222" s="77">
        <v>0</v>
      </c>
      <c r="J222" s="2">
        <v>42832</v>
      </c>
      <c r="K222" s="78">
        <v>30</v>
      </c>
      <c r="L222" s="2">
        <v>42370</v>
      </c>
      <c r="M222" s="2">
        <v>42735</v>
      </c>
      <c r="N222" s="77">
        <v>0</v>
      </c>
      <c r="P222" s="77">
        <v>0</v>
      </c>
      <c r="Q222" s="78">
        <f>IF(J222-F222&gt;0,IF(R222="S",J222-F222,0),0)</f>
        <v>31</v>
      </c>
      <c r="R222" s="3" t="str">
        <f>IF(G222-H222-I222-P222&gt;0,"N",IF(J222=DATE(1900,1,1),"N","S"))</f>
        <v>S</v>
      </c>
      <c r="S222" s="77">
        <f>IF(G222-H222-I222-P222&gt;0,G222-H222-I222-P222,0)</f>
        <v>0</v>
      </c>
      <c r="T222" s="78">
        <f>IF(J222-D222&gt;0,IF(R222="S",J222-D222,0),0)</f>
        <v>38</v>
      </c>
      <c r="U222" s="77">
        <f>IF(R222="S",H222*Q222,0)</f>
        <v>37441.8</v>
      </c>
      <c r="V222" s="77">
        <f>IF(R222="S",H222*T222,0)</f>
        <v>45896.4</v>
      </c>
      <c r="W222" s="78">
        <f>IF(R222="S",J222-F222-K222,0)</f>
        <v>1</v>
      </c>
      <c r="X222" s="77">
        <f>IF(R222="S",H222*W222,0)</f>
        <v>1207.8</v>
      </c>
      <c r="AH222" s="2"/>
      <c r="AQ222" s="2"/>
      <c r="AS222" s="2"/>
      <c r="AT222" s="2"/>
      <c r="BD222" s="1"/>
      <c r="BE222" s="2"/>
      <c r="BF222" s="1"/>
      <c r="BG222" s="2"/>
      <c r="BK222" s="2"/>
      <c r="BM222" s="2"/>
      <c r="BN222" s="2"/>
      <c r="BT222" s="2"/>
      <c r="BU222" s="2"/>
    </row>
    <row r="223" spans="1:73" ht="16.5" customHeight="1">
      <c r="A223" s="3">
        <v>2017</v>
      </c>
      <c r="B223" s="3">
        <v>2875</v>
      </c>
      <c r="C223" s="1" t="s">
        <v>91</v>
      </c>
      <c r="D223" s="2">
        <v>42794</v>
      </c>
      <c r="E223" s="1" t="s">
        <v>100</v>
      </c>
      <c r="F223" s="2">
        <v>42795</v>
      </c>
      <c r="G223" s="77">
        <v>2415.6</v>
      </c>
      <c r="H223" s="77">
        <v>2415.6</v>
      </c>
      <c r="I223" s="77">
        <v>0</v>
      </c>
      <c r="J223" s="2">
        <v>42832</v>
      </c>
      <c r="K223" s="78">
        <v>30</v>
      </c>
      <c r="L223" s="2">
        <v>42370</v>
      </c>
      <c r="M223" s="2">
        <v>42735</v>
      </c>
      <c r="N223" s="77">
        <v>0</v>
      </c>
      <c r="P223" s="77">
        <v>0</v>
      </c>
      <c r="Q223" s="78">
        <f>IF(J223-F223&gt;0,IF(R223="S",J223-F223,0),0)</f>
        <v>37</v>
      </c>
      <c r="R223" s="3" t="str">
        <f>IF(G223-H223-I223-P223&gt;0,"N",IF(J223=DATE(1900,1,1),"N","S"))</f>
        <v>S</v>
      </c>
      <c r="S223" s="77">
        <f>IF(G223-H223-I223-P223&gt;0,G223-H223-I223-P223,0)</f>
        <v>0</v>
      </c>
      <c r="T223" s="78">
        <f>IF(J223-D223&gt;0,IF(R223="S",J223-D223,0),0)</f>
        <v>38</v>
      </c>
      <c r="U223" s="77">
        <f>IF(R223="S",H223*Q223,0)</f>
        <v>89377.2</v>
      </c>
      <c r="V223" s="77">
        <f>IF(R223="S",H223*T223,0)</f>
        <v>91792.8</v>
      </c>
      <c r="W223" s="78">
        <f>IF(R223="S",J223-F223-K223,0)</f>
        <v>7</v>
      </c>
      <c r="X223" s="77">
        <f>IF(R223="S",H223*W223,0)</f>
        <v>16909.2</v>
      </c>
      <c r="AH223" s="2"/>
      <c r="AQ223" s="2"/>
      <c r="AS223" s="2"/>
      <c r="AT223" s="2"/>
      <c r="BD223" s="1"/>
      <c r="BE223" s="2"/>
      <c r="BF223" s="1"/>
      <c r="BG223" s="2"/>
      <c r="BK223" s="2"/>
      <c r="BM223" s="2"/>
      <c r="BN223" s="2"/>
      <c r="BT223" s="2"/>
      <c r="BU223" s="2"/>
    </row>
    <row r="224" spans="1:73" ht="16.5" customHeight="1">
      <c r="A224" s="3">
        <v>2017</v>
      </c>
      <c r="B224" s="3">
        <v>3225</v>
      </c>
      <c r="C224" s="1" t="s">
        <v>356</v>
      </c>
      <c r="D224" s="2">
        <v>42794</v>
      </c>
      <c r="E224" s="1" t="s">
        <v>364</v>
      </c>
      <c r="F224" s="2">
        <v>42801</v>
      </c>
      <c r="G224" s="77">
        <v>3172</v>
      </c>
      <c r="H224" s="77">
        <v>3172</v>
      </c>
      <c r="I224" s="77">
        <v>0</v>
      </c>
      <c r="J224" s="2">
        <v>42832</v>
      </c>
      <c r="K224" s="78">
        <v>30</v>
      </c>
      <c r="L224" s="2">
        <v>42370</v>
      </c>
      <c r="M224" s="2">
        <v>42735</v>
      </c>
      <c r="N224" s="77">
        <v>0</v>
      </c>
      <c r="P224" s="77">
        <v>0</v>
      </c>
      <c r="Q224" s="78">
        <f>IF(J224-F224&gt;0,IF(R224="S",J224-F224,0),0)</f>
        <v>31</v>
      </c>
      <c r="R224" s="3" t="str">
        <f>IF(G224-H224-I224-P224&gt;0,"N",IF(J224=DATE(1900,1,1),"N","S"))</f>
        <v>S</v>
      </c>
      <c r="S224" s="77">
        <f>IF(G224-H224-I224-P224&gt;0,G224-H224-I224-P224,0)</f>
        <v>0</v>
      </c>
      <c r="T224" s="78">
        <f>IF(J224-D224&gt;0,IF(R224="S",J224-D224,0),0)</f>
        <v>38</v>
      </c>
      <c r="U224" s="77">
        <f>IF(R224="S",H224*Q224,0)</f>
        <v>98332</v>
      </c>
      <c r="V224" s="77">
        <f>IF(R224="S",H224*T224,0)</f>
        <v>120536</v>
      </c>
      <c r="W224" s="78">
        <f>IF(R224="S",J224-F224-K224,0)</f>
        <v>1</v>
      </c>
      <c r="X224" s="77">
        <f>IF(R224="S",H224*W224,0)</f>
        <v>3172</v>
      </c>
      <c r="AH224" s="2"/>
      <c r="AQ224" s="2"/>
      <c r="AS224" s="2"/>
      <c r="AT224" s="2"/>
      <c r="BD224" s="1"/>
      <c r="BE224" s="2"/>
      <c r="BF224" s="1"/>
      <c r="BG224" s="2"/>
      <c r="BK224" s="2"/>
      <c r="BM224" s="2"/>
      <c r="BN224" s="2"/>
      <c r="BT224" s="2"/>
      <c r="BU224" s="2"/>
    </row>
    <row r="225" spans="1:73" ht="16.5" customHeight="1">
      <c r="A225" s="3">
        <v>2017</v>
      </c>
      <c r="B225" s="3">
        <v>3224</v>
      </c>
      <c r="C225" s="1" t="s">
        <v>356</v>
      </c>
      <c r="D225" s="2">
        <v>42794</v>
      </c>
      <c r="E225" s="1" t="s">
        <v>365</v>
      </c>
      <c r="F225" s="2">
        <v>42801</v>
      </c>
      <c r="G225" s="77">
        <v>2440</v>
      </c>
      <c r="H225" s="77">
        <v>2440</v>
      </c>
      <c r="I225" s="77">
        <v>0</v>
      </c>
      <c r="J225" s="2">
        <v>42832</v>
      </c>
      <c r="K225" s="78">
        <v>30</v>
      </c>
      <c r="L225" s="2">
        <v>42370</v>
      </c>
      <c r="M225" s="2">
        <v>42735</v>
      </c>
      <c r="N225" s="77">
        <v>0</v>
      </c>
      <c r="P225" s="77">
        <v>0</v>
      </c>
      <c r="Q225" s="78">
        <f>IF(J225-F225&gt;0,IF(R225="S",J225-F225,0),0)</f>
        <v>31</v>
      </c>
      <c r="R225" s="3" t="str">
        <f>IF(G225-H225-I225-P225&gt;0,"N",IF(J225=DATE(1900,1,1),"N","S"))</f>
        <v>S</v>
      </c>
      <c r="S225" s="77">
        <f>IF(G225-H225-I225-P225&gt;0,G225-H225-I225-P225,0)</f>
        <v>0</v>
      </c>
      <c r="T225" s="78">
        <f>IF(J225-D225&gt;0,IF(R225="S",J225-D225,0),0)</f>
        <v>38</v>
      </c>
      <c r="U225" s="77">
        <f>IF(R225="S",H225*Q225,0)</f>
        <v>75640</v>
      </c>
      <c r="V225" s="77">
        <f>IF(R225="S",H225*T225,0)</f>
        <v>92720</v>
      </c>
      <c r="W225" s="78">
        <f>IF(R225="S",J225-F225-K225,0)</f>
        <v>1</v>
      </c>
      <c r="X225" s="77">
        <f>IF(R225="S",H225*W225,0)</f>
        <v>2440</v>
      </c>
      <c r="AH225" s="2"/>
      <c r="AQ225" s="2"/>
      <c r="AS225" s="2"/>
      <c r="AT225" s="2"/>
      <c r="BD225" s="1"/>
      <c r="BE225" s="2"/>
      <c r="BF225" s="1"/>
      <c r="BG225" s="2"/>
      <c r="BK225" s="2"/>
      <c r="BM225" s="2"/>
      <c r="BN225" s="2"/>
      <c r="BT225" s="2"/>
      <c r="BU225" s="2"/>
    </row>
    <row r="226" spans="1:73" ht="16.5" customHeight="1">
      <c r="A226" s="3">
        <v>2017</v>
      </c>
      <c r="B226" s="3">
        <v>3223</v>
      </c>
      <c r="C226" s="1" t="s">
        <v>356</v>
      </c>
      <c r="D226" s="2">
        <v>42794</v>
      </c>
      <c r="E226" s="1" t="s">
        <v>366</v>
      </c>
      <c r="F226" s="2">
        <v>42801</v>
      </c>
      <c r="G226" s="77">
        <v>1830</v>
      </c>
      <c r="H226" s="77">
        <v>1830</v>
      </c>
      <c r="I226" s="77">
        <v>0</v>
      </c>
      <c r="J226" s="2">
        <v>42832</v>
      </c>
      <c r="K226" s="78">
        <v>30</v>
      </c>
      <c r="L226" s="2">
        <v>42370</v>
      </c>
      <c r="M226" s="2">
        <v>42735</v>
      </c>
      <c r="N226" s="77">
        <v>0</v>
      </c>
      <c r="P226" s="77">
        <v>0</v>
      </c>
      <c r="Q226" s="78">
        <f>IF(J226-F226&gt;0,IF(R226="S",J226-F226,0),0)</f>
        <v>31</v>
      </c>
      <c r="R226" s="3" t="str">
        <f>IF(G226-H226-I226-P226&gt;0,"N",IF(J226=DATE(1900,1,1),"N","S"))</f>
        <v>S</v>
      </c>
      <c r="S226" s="77">
        <f>IF(G226-H226-I226-P226&gt;0,G226-H226-I226-P226,0)</f>
        <v>0</v>
      </c>
      <c r="T226" s="78">
        <f>IF(J226-D226&gt;0,IF(R226="S",J226-D226,0),0)</f>
        <v>38</v>
      </c>
      <c r="U226" s="77">
        <f>IF(R226="S",H226*Q226,0)</f>
        <v>56730</v>
      </c>
      <c r="V226" s="77">
        <f>IF(R226="S",H226*T226,0)</f>
        <v>69540</v>
      </c>
      <c r="W226" s="78">
        <f>IF(R226="S",J226-F226-K226,0)</f>
        <v>1</v>
      </c>
      <c r="X226" s="77">
        <f>IF(R226="S",H226*W226,0)</f>
        <v>1830</v>
      </c>
      <c r="AH226" s="2"/>
      <c r="AQ226" s="2"/>
      <c r="AS226" s="2"/>
      <c r="AT226" s="2"/>
      <c r="BD226" s="1"/>
      <c r="BE226" s="2"/>
      <c r="BF226" s="1"/>
      <c r="BG226" s="2"/>
      <c r="BK226" s="2"/>
      <c r="BM226" s="2"/>
      <c r="BN226" s="2"/>
      <c r="BT226" s="2"/>
      <c r="BU226" s="2"/>
    </row>
    <row r="227" spans="1:73" ht="16.5" customHeight="1">
      <c r="A227" s="3">
        <v>2017</v>
      </c>
      <c r="B227" s="3">
        <v>3222</v>
      </c>
      <c r="C227" s="1" t="s">
        <v>356</v>
      </c>
      <c r="D227" s="2">
        <v>42794</v>
      </c>
      <c r="E227" s="1" t="s">
        <v>367</v>
      </c>
      <c r="F227" s="2">
        <v>42801</v>
      </c>
      <c r="G227" s="77">
        <v>2318</v>
      </c>
      <c r="H227" s="77">
        <v>2318</v>
      </c>
      <c r="I227" s="77">
        <v>0</v>
      </c>
      <c r="J227" s="2">
        <v>42832</v>
      </c>
      <c r="K227" s="78">
        <v>30</v>
      </c>
      <c r="L227" s="2">
        <v>42370</v>
      </c>
      <c r="M227" s="2">
        <v>42735</v>
      </c>
      <c r="N227" s="77">
        <v>0</v>
      </c>
      <c r="P227" s="77">
        <v>0</v>
      </c>
      <c r="Q227" s="78">
        <f>IF(J227-F227&gt;0,IF(R227="S",J227-F227,0),0)</f>
        <v>31</v>
      </c>
      <c r="R227" s="3" t="str">
        <f>IF(G227-H227-I227-P227&gt;0,"N",IF(J227=DATE(1900,1,1),"N","S"))</f>
        <v>S</v>
      </c>
      <c r="S227" s="77">
        <f>IF(G227-H227-I227-P227&gt;0,G227-H227-I227-P227,0)</f>
        <v>0</v>
      </c>
      <c r="T227" s="78">
        <f>IF(J227-D227&gt;0,IF(R227="S",J227-D227,0),0)</f>
        <v>38</v>
      </c>
      <c r="U227" s="77">
        <f>IF(R227="S",H227*Q227,0)</f>
        <v>71858</v>
      </c>
      <c r="V227" s="77">
        <f>IF(R227="S",H227*T227,0)</f>
        <v>88084</v>
      </c>
      <c r="W227" s="78">
        <f>IF(R227="S",J227-F227-K227,0)</f>
        <v>1</v>
      </c>
      <c r="X227" s="77">
        <f>IF(R227="S",H227*W227,0)</f>
        <v>2318</v>
      </c>
      <c r="AH227" s="2"/>
      <c r="AQ227" s="2"/>
      <c r="AS227" s="2"/>
      <c r="AT227" s="2"/>
      <c r="BD227" s="1"/>
      <c r="BE227" s="2"/>
      <c r="BF227" s="1"/>
      <c r="BG227" s="2"/>
      <c r="BK227" s="2"/>
      <c r="BM227" s="2"/>
      <c r="BN227" s="2"/>
      <c r="BT227" s="2"/>
      <c r="BU227" s="2"/>
    </row>
    <row r="228" spans="1:73" ht="16.5" customHeight="1">
      <c r="A228" s="3">
        <v>2017</v>
      </c>
      <c r="B228" s="3">
        <v>3672</v>
      </c>
      <c r="C228" s="1" t="s">
        <v>356</v>
      </c>
      <c r="D228" s="2">
        <v>42794</v>
      </c>
      <c r="E228" s="1" t="s">
        <v>369</v>
      </c>
      <c r="F228" s="2">
        <v>42808</v>
      </c>
      <c r="G228" s="77">
        <v>5368</v>
      </c>
      <c r="H228" s="77">
        <v>5368</v>
      </c>
      <c r="I228" s="77">
        <v>0</v>
      </c>
      <c r="J228" s="2">
        <v>42832</v>
      </c>
      <c r="K228" s="78">
        <v>30</v>
      </c>
      <c r="L228" s="2">
        <v>42370</v>
      </c>
      <c r="M228" s="2">
        <v>42735</v>
      </c>
      <c r="N228" s="77">
        <v>0</v>
      </c>
      <c r="P228" s="77">
        <v>0</v>
      </c>
      <c r="Q228" s="78">
        <f>IF(J228-F228&gt;0,IF(R228="S",J228-F228,0),0)</f>
        <v>24</v>
      </c>
      <c r="R228" s="3" t="str">
        <f>IF(G228-H228-I228-P228&gt;0,"N",IF(J228=DATE(1900,1,1),"N","S"))</f>
        <v>S</v>
      </c>
      <c r="S228" s="77">
        <f>IF(G228-H228-I228-P228&gt;0,G228-H228-I228-P228,0)</f>
        <v>0</v>
      </c>
      <c r="T228" s="78">
        <f>IF(J228-D228&gt;0,IF(R228="S",J228-D228,0),0)</f>
        <v>38</v>
      </c>
      <c r="U228" s="77">
        <f>IF(R228="S",H228*Q228,0)</f>
        <v>128832</v>
      </c>
      <c r="V228" s="77">
        <f>IF(R228="S",H228*T228,0)</f>
        <v>203984</v>
      </c>
      <c r="W228" s="78">
        <f>IF(R228="S",J228-F228-K228,0)</f>
        <v>-6</v>
      </c>
      <c r="X228" s="77">
        <f>IF(R228="S",H228*W228,0)</f>
        <v>-32208</v>
      </c>
      <c r="AH228" s="2"/>
      <c r="AQ228" s="2"/>
      <c r="AS228" s="2"/>
      <c r="AT228" s="2"/>
      <c r="BD228" s="1"/>
      <c r="BE228" s="2"/>
      <c r="BF228" s="1"/>
      <c r="BG228" s="2"/>
      <c r="BK228" s="2"/>
      <c r="BM228" s="2"/>
      <c r="BN228" s="2"/>
      <c r="BT228" s="2"/>
      <c r="BU228" s="2"/>
    </row>
    <row r="229" spans="1:73" ht="16.5" customHeight="1">
      <c r="A229" s="3">
        <v>2017</v>
      </c>
      <c r="B229" s="3">
        <v>18913</v>
      </c>
      <c r="C229" s="1" t="s">
        <v>433</v>
      </c>
      <c r="D229" s="2">
        <v>42726</v>
      </c>
      <c r="E229" s="1" t="s">
        <v>435</v>
      </c>
      <c r="F229" s="2">
        <v>42727</v>
      </c>
      <c r="G229" s="77">
        <v>488</v>
      </c>
      <c r="H229" s="77">
        <v>488</v>
      </c>
      <c r="I229" s="77">
        <v>0</v>
      </c>
      <c r="J229" s="2">
        <v>42765</v>
      </c>
      <c r="K229" s="78">
        <v>30</v>
      </c>
      <c r="L229" s="2">
        <v>42370</v>
      </c>
      <c r="M229" s="2">
        <v>42735</v>
      </c>
      <c r="N229" s="77">
        <v>0</v>
      </c>
      <c r="P229" s="77">
        <v>0</v>
      </c>
      <c r="Q229" s="78">
        <f>IF(J229-F229&gt;0,IF(R229="S",J229-F229,0),0)</f>
        <v>38</v>
      </c>
      <c r="R229" s="3" t="str">
        <f>IF(G229-H229-I229-P229&gt;0,"N",IF(J229=DATE(1900,1,1),"N","S"))</f>
        <v>S</v>
      </c>
      <c r="S229" s="77">
        <f>IF(G229-H229-I229-P229&gt;0,G229-H229-I229-P229,0)</f>
        <v>0</v>
      </c>
      <c r="T229" s="78">
        <f>IF(J229-D229&gt;0,IF(R229="S",J229-D229,0),0)</f>
        <v>39</v>
      </c>
      <c r="U229" s="77">
        <f>IF(R229="S",H229*Q229,0)</f>
        <v>18544</v>
      </c>
      <c r="V229" s="77">
        <f>IF(R229="S",H229*T229,0)</f>
        <v>19032</v>
      </c>
      <c r="W229" s="78">
        <f>IF(R229="S",J229-F229-K229,0)</f>
        <v>8</v>
      </c>
      <c r="X229" s="77">
        <f>IF(R229="S",H229*W229,0)</f>
        <v>3904</v>
      </c>
      <c r="AH229" s="2"/>
      <c r="AQ229" s="2"/>
      <c r="AS229" s="2"/>
      <c r="AT229" s="2"/>
      <c r="BD229" s="1"/>
      <c r="BE229" s="2"/>
      <c r="BF229" s="1"/>
      <c r="BG229" s="2"/>
      <c r="BK229" s="2"/>
      <c r="BM229" s="2"/>
      <c r="BN229" s="2"/>
      <c r="BT229" s="2"/>
      <c r="BU229" s="2"/>
    </row>
    <row r="230" spans="1:73" ht="16.5" customHeight="1">
      <c r="A230" s="3">
        <v>2017</v>
      </c>
      <c r="B230" s="3">
        <v>18966</v>
      </c>
      <c r="C230" s="1" t="s">
        <v>72</v>
      </c>
      <c r="D230" s="2">
        <v>42727</v>
      </c>
      <c r="E230" s="1" t="s">
        <v>73</v>
      </c>
      <c r="F230" s="2">
        <v>42731</v>
      </c>
      <c r="G230" s="77">
        <v>1579.9</v>
      </c>
      <c r="H230" s="77">
        <v>1579.9</v>
      </c>
      <c r="I230" s="77">
        <v>0</v>
      </c>
      <c r="J230" s="2">
        <v>42768</v>
      </c>
      <c r="K230" s="78">
        <v>30</v>
      </c>
      <c r="L230" s="2">
        <v>42370</v>
      </c>
      <c r="M230" s="2">
        <v>42735</v>
      </c>
      <c r="N230" s="77">
        <v>0</v>
      </c>
      <c r="P230" s="77">
        <v>0</v>
      </c>
      <c r="Q230" s="78">
        <f>IF(J230-F230&gt;0,IF(R230="S",J230-F230,0),0)</f>
        <v>37</v>
      </c>
      <c r="R230" s="3" t="str">
        <f>IF(G230-H230-I230-P230&gt;0,"N",IF(J230=DATE(1900,1,1),"N","S"))</f>
        <v>S</v>
      </c>
      <c r="S230" s="77">
        <f>IF(G230-H230-I230-P230&gt;0,G230-H230-I230-P230,0)</f>
        <v>0</v>
      </c>
      <c r="T230" s="78">
        <f>IF(J230-D230&gt;0,IF(R230="S",J230-D230,0),0)</f>
        <v>41</v>
      </c>
      <c r="U230" s="77">
        <f>IF(R230="S",H230*Q230,0)</f>
        <v>58456.3</v>
      </c>
      <c r="V230" s="77">
        <f>IF(R230="S",H230*T230,0)</f>
        <v>64775.9</v>
      </c>
      <c r="W230" s="78">
        <f>IF(R230="S",J230-F230-K230,0)</f>
        <v>7</v>
      </c>
      <c r="X230" s="77">
        <f>IF(R230="S",H230*W230,0)</f>
        <v>11059.3</v>
      </c>
      <c r="AH230" s="2"/>
      <c r="AQ230" s="2"/>
      <c r="AS230" s="2"/>
      <c r="AT230" s="2"/>
      <c r="BD230" s="1"/>
      <c r="BE230" s="2"/>
      <c r="BF230" s="1"/>
      <c r="BG230" s="2"/>
      <c r="BK230" s="2"/>
      <c r="BM230" s="2"/>
      <c r="BN230" s="2"/>
      <c r="BT230" s="2"/>
      <c r="BU230" s="2"/>
    </row>
    <row r="231" spans="1:73" ht="16.5" customHeight="1">
      <c r="A231" s="3">
        <v>2017</v>
      </c>
      <c r="B231" s="3">
        <v>18968</v>
      </c>
      <c r="C231" s="1" t="s">
        <v>288</v>
      </c>
      <c r="D231" s="2">
        <v>42727</v>
      </c>
      <c r="E231" s="1" t="s">
        <v>290</v>
      </c>
      <c r="F231" s="2">
        <v>42731</v>
      </c>
      <c r="G231" s="77">
        <v>256.2</v>
      </c>
      <c r="H231" s="77">
        <v>256.2</v>
      </c>
      <c r="I231" s="77">
        <v>0</v>
      </c>
      <c r="J231" s="2">
        <v>42768</v>
      </c>
      <c r="K231" s="78">
        <v>30</v>
      </c>
      <c r="L231" s="2">
        <v>42370</v>
      </c>
      <c r="M231" s="2">
        <v>42735</v>
      </c>
      <c r="N231" s="77">
        <v>0</v>
      </c>
      <c r="P231" s="77">
        <v>0</v>
      </c>
      <c r="Q231" s="78">
        <f>IF(J231-F231&gt;0,IF(R231="S",J231-F231,0),0)</f>
        <v>37</v>
      </c>
      <c r="R231" s="3" t="str">
        <f>IF(G231-H231-I231-P231&gt;0,"N",IF(J231=DATE(1900,1,1),"N","S"))</f>
        <v>S</v>
      </c>
      <c r="S231" s="77">
        <f>IF(G231-H231-I231-P231&gt;0,G231-H231-I231-P231,0)</f>
        <v>0</v>
      </c>
      <c r="T231" s="78">
        <f>IF(J231-D231&gt;0,IF(R231="S",J231-D231,0),0)</f>
        <v>41</v>
      </c>
      <c r="U231" s="77">
        <f>IF(R231="S",H231*Q231,0)</f>
        <v>9479.4</v>
      </c>
      <c r="V231" s="77">
        <f>IF(R231="S",H231*T231,0)</f>
        <v>10504.2</v>
      </c>
      <c r="W231" s="78">
        <f>IF(R231="S",J231-F231-K231,0)</f>
        <v>7</v>
      </c>
      <c r="X231" s="77">
        <f>IF(R231="S",H231*W231,0)</f>
        <v>1793.4</v>
      </c>
      <c r="AH231" s="2"/>
      <c r="AQ231" s="2"/>
      <c r="AS231" s="2"/>
      <c r="AT231" s="2"/>
      <c r="BD231" s="1"/>
      <c r="BE231" s="2"/>
      <c r="BF231" s="1"/>
      <c r="BG231" s="2"/>
      <c r="BK231" s="2"/>
      <c r="BM231" s="2"/>
      <c r="BN231" s="2"/>
      <c r="BT231" s="2"/>
      <c r="BU231" s="2"/>
    </row>
    <row r="232" spans="1:73" ht="16.5" customHeight="1">
      <c r="A232" s="3">
        <v>2017</v>
      </c>
      <c r="B232" s="3">
        <v>18847</v>
      </c>
      <c r="C232" s="1" t="s">
        <v>326</v>
      </c>
      <c r="D232" s="2">
        <v>42724</v>
      </c>
      <c r="E232" s="1" t="s">
        <v>327</v>
      </c>
      <c r="F232" s="2">
        <v>42726</v>
      </c>
      <c r="G232" s="77">
        <v>9164.05</v>
      </c>
      <c r="H232" s="77">
        <v>9164.05</v>
      </c>
      <c r="I232" s="77">
        <v>0</v>
      </c>
      <c r="J232" s="2">
        <v>42765</v>
      </c>
      <c r="K232" s="78">
        <v>30</v>
      </c>
      <c r="L232" s="2">
        <v>42370</v>
      </c>
      <c r="M232" s="2">
        <v>42735</v>
      </c>
      <c r="N232" s="77">
        <v>0</v>
      </c>
      <c r="P232" s="77">
        <v>0</v>
      </c>
      <c r="Q232" s="78">
        <f>IF(J232-F232&gt;0,IF(R232="S",J232-F232,0),0)</f>
        <v>39</v>
      </c>
      <c r="R232" s="3" t="str">
        <f>IF(G232-H232-I232-P232&gt;0,"N",IF(J232=DATE(1900,1,1),"N","S"))</f>
        <v>S</v>
      </c>
      <c r="S232" s="77">
        <f>IF(G232-H232-I232-P232&gt;0,G232-H232-I232-P232,0)</f>
        <v>0</v>
      </c>
      <c r="T232" s="78">
        <f>IF(J232-D232&gt;0,IF(R232="S",J232-D232,0),0)</f>
        <v>41</v>
      </c>
      <c r="U232" s="77">
        <f>IF(R232="S",H232*Q232,0)</f>
        <v>357397.95</v>
      </c>
      <c r="V232" s="77">
        <f>IF(R232="S",H232*T232,0)</f>
        <v>375726.05</v>
      </c>
      <c r="W232" s="78">
        <f>IF(R232="S",J232-F232-K232,0)</f>
        <v>9</v>
      </c>
      <c r="X232" s="77">
        <f>IF(R232="S",H232*W232,0)</f>
        <v>82476.45</v>
      </c>
      <c r="AH232" s="2"/>
      <c r="AQ232" s="2"/>
      <c r="AS232" s="2"/>
      <c r="AT232" s="2"/>
      <c r="BD232" s="1"/>
      <c r="BE232" s="2"/>
      <c r="BF232" s="1"/>
      <c r="BG232" s="2"/>
      <c r="BK232" s="2"/>
      <c r="BM232" s="2"/>
      <c r="BN232" s="2"/>
      <c r="BT232" s="2"/>
      <c r="BU232" s="2"/>
    </row>
    <row r="233" spans="1:73" ht="16.5" customHeight="1">
      <c r="A233" s="3">
        <v>2017</v>
      </c>
      <c r="B233" s="3">
        <v>18830</v>
      </c>
      <c r="C233" s="1" t="s">
        <v>350</v>
      </c>
      <c r="D233" s="2">
        <v>42724</v>
      </c>
      <c r="E233" s="1" t="s">
        <v>351</v>
      </c>
      <c r="F233" s="2">
        <v>42726</v>
      </c>
      <c r="G233" s="77">
        <v>578</v>
      </c>
      <c r="H233" s="77">
        <v>578</v>
      </c>
      <c r="I233" s="77">
        <v>0</v>
      </c>
      <c r="J233" s="2">
        <v>42765</v>
      </c>
      <c r="K233" s="78">
        <v>30</v>
      </c>
      <c r="L233" s="2">
        <v>42370</v>
      </c>
      <c r="M233" s="2">
        <v>42735</v>
      </c>
      <c r="N233" s="77">
        <v>0</v>
      </c>
      <c r="P233" s="77">
        <v>0</v>
      </c>
      <c r="Q233" s="78">
        <f>IF(J233-F233&gt;0,IF(R233="S",J233-F233,0),0)</f>
        <v>39</v>
      </c>
      <c r="R233" s="3" t="str">
        <f>IF(G233-H233-I233-P233&gt;0,"N",IF(J233=DATE(1900,1,1),"N","S"))</f>
        <v>S</v>
      </c>
      <c r="S233" s="77">
        <f>IF(G233-H233-I233-P233&gt;0,G233-H233-I233-P233,0)</f>
        <v>0</v>
      </c>
      <c r="T233" s="78">
        <f>IF(J233-D233&gt;0,IF(R233="S",J233-D233,0),0)</f>
        <v>41</v>
      </c>
      <c r="U233" s="77">
        <f>IF(R233="S",H233*Q233,0)</f>
        <v>22542</v>
      </c>
      <c r="V233" s="77">
        <f>IF(R233="S",H233*T233,0)</f>
        <v>23698</v>
      </c>
      <c r="W233" s="78">
        <f>IF(R233="S",J233-F233-K233,0)</f>
        <v>9</v>
      </c>
      <c r="X233" s="77">
        <f>IF(R233="S",H233*W233,0)</f>
        <v>5202</v>
      </c>
      <c r="AH233" s="2"/>
      <c r="AQ233" s="2"/>
      <c r="AS233" s="2"/>
      <c r="AT233" s="2"/>
      <c r="BD233" s="1"/>
      <c r="BE233" s="2"/>
      <c r="BF233" s="1"/>
      <c r="BG233" s="2"/>
      <c r="BK233" s="2"/>
      <c r="BM233" s="2"/>
      <c r="BN233" s="2"/>
      <c r="BT233" s="2"/>
      <c r="BU233" s="2"/>
    </row>
    <row r="234" spans="1:73" ht="16.5" customHeight="1">
      <c r="A234" s="3">
        <v>2017</v>
      </c>
      <c r="B234" s="3">
        <v>1628</v>
      </c>
      <c r="C234" s="1" t="s">
        <v>74</v>
      </c>
      <c r="D234" s="2">
        <v>42759</v>
      </c>
      <c r="E234" s="1" t="s">
        <v>75</v>
      </c>
      <c r="F234" s="2">
        <v>42774</v>
      </c>
      <c r="G234" s="77">
        <v>1255.38</v>
      </c>
      <c r="H234" s="77">
        <v>1255.38</v>
      </c>
      <c r="I234" s="77">
        <v>0</v>
      </c>
      <c r="J234" s="2">
        <v>42801</v>
      </c>
      <c r="K234" s="78">
        <v>30</v>
      </c>
      <c r="L234" s="2">
        <v>42370</v>
      </c>
      <c r="M234" s="2">
        <v>42735</v>
      </c>
      <c r="N234" s="77">
        <v>0</v>
      </c>
      <c r="P234" s="77">
        <v>0</v>
      </c>
      <c r="Q234" s="78">
        <f>IF(J234-F234&gt;0,IF(R234="S",J234-F234,0),0)</f>
        <v>27</v>
      </c>
      <c r="R234" s="3" t="str">
        <f>IF(G234-H234-I234-P234&gt;0,"N",IF(J234=DATE(1900,1,1),"N","S"))</f>
        <v>S</v>
      </c>
      <c r="S234" s="77">
        <f>IF(G234-H234-I234-P234&gt;0,G234-H234-I234-P234,0)</f>
        <v>0</v>
      </c>
      <c r="T234" s="78">
        <f>IF(J234-D234&gt;0,IF(R234="S",J234-D234,0),0)</f>
        <v>42</v>
      </c>
      <c r="U234" s="77">
        <f>IF(R234="S",H234*Q234,0)</f>
        <v>33895.26</v>
      </c>
      <c r="V234" s="77">
        <f>IF(R234="S",H234*T234,0)</f>
        <v>52725.96</v>
      </c>
      <c r="W234" s="78">
        <f>IF(R234="S",J234-F234-K234,0)</f>
        <v>-3</v>
      </c>
      <c r="X234" s="77">
        <f>IF(R234="S",H234*W234,0)</f>
        <v>-3766.14</v>
      </c>
      <c r="AH234" s="2"/>
      <c r="AQ234" s="2"/>
      <c r="AS234" s="2"/>
      <c r="AT234" s="2"/>
      <c r="BD234" s="1"/>
      <c r="BE234" s="2"/>
      <c r="BF234" s="1"/>
      <c r="BG234" s="2"/>
      <c r="BK234" s="2"/>
      <c r="BM234" s="2"/>
      <c r="BN234" s="2"/>
      <c r="BT234" s="2"/>
      <c r="BU234" s="2"/>
    </row>
    <row r="235" spans="1:73" ht="16.5" customHeight="1">
      <c r="A235" s="3">
        <v>2017</v>
      </c>
      <c r="B235" s="3">
        <v>18660</v>
      </c>
      <c r="C235" s="1" t="s">
        <v>338</v>
      </c>
      <c r="D235" s="2">
        <v>42723</v>
      </c>
      <c r="E235" s="1" t="s">
        <v>113</v>
      </c>
      <c r="F235" s="2">
        <v>42723</v>
      </c>
      <c r="G235" s="77">
        <v>3189.58</v>
      </c>
      <c r="H235" s="77">
        <v>3189.58</v>
      </c>
      <c r="I235" s="77">
        <v>0</v>
      </c>
      <c r="J235" s="2">
        <v>42765</v>
      </c>
      <c r="K235" s="78">
        <v>30</v>
      </c>
      <c r="L235" s="2">
        <v>42370</v>
      </c>
      <c r="M235" s="2">
        <v>42735</v>
      </c>
      <c r="N235" s="77">
        <v>0</v>
      </c>
      <c r="P235" s="77">
        <v>0</v>
      </c>
      <c r="Q235" s="78">
        <f>IF(J235-F235&gt;0,IF(R235="S",J235-F235,0),0)</f>
        <v>42</v>
      </c>
      <c r="R235" s="3" t="str">
        <f>IF(G235-H235-I235-P235&gt;0,"N",IF(J235=DATE(1900,1,1),"N","S"))</f>
        <v>S</v>
      </c>
      <c r="S235" s="77">
        <f>IF(G235-H235-I235-P235&gt;0,G235-H235-I235-P235,0)</f>
        <v>0</v>
      </c>
      <c r="T235" s="78">
        <f>IF(J235-D235&gt;0,IF(R235="S",J235-D235,0),0)</f>
        <v>42</v>
      </c>
      <c r="U235" s="77">
        <f>IF(R235="S",H235*Q235,0)</f>
        <v>133962.36</v>
      </c>
      <c r="V235" s="77">
        <f>IF(R235="S",H235*T235,0)</f>
        <v>133962.36</v>
      </c>
      <c r="W235" s="78">
        <f>IF(R235="S",J235-F235-K235,0)</f>
        <v>12</v>
      </c>
      <c r="X235" s="77">
        <f>IF(R235="S",H235*W235,0)</f>
        <v>38274.96</v>
      </c>
      <c r="AH235" s="2"/>
      <c r="AQ235" s="2"/>
      <c r="AS235" s="2"/>
      <c r="AT235" s="2"/>
      <c r="BD235" s="1"/>
      <c r="BE235" s="2"/>
      <c r="BF235" s="1"/>
      <c r="BG235" s="2"/>
      <c r="BK235" s="2"/>
      <c r="BM235" s="2"/>
      <c r="BN235" s="2"/>
      <c r="BT235" s="2"/>
      <c r="BU235" s="2"/>
    </row>
    <row r="236" spans="1:73" ht="16.5" customHeight="1">
      <c r="A236" s="3">
        <v>2017</v>
      </c>
      <c r="B236" s="3">
        <v>18659</v>
      </c>
      <c r="C236" s="1" t="s">
        <v>417</v>
      </c>
      <c r="D236" s="2">
        <v>42723</v>
      </c>
      <c r="E236" s="1" t="s">
        <v>420</v>
      </c>
      <c r="F236" s="2">
        <v>42723</v>
      </c>
      <c r="G236" s="77">
        <v>1342</v>
      </c>
      <c r="H236" s="77">
        <v>1342</v>
      </c>
      <c r="I236" s="77">
        <v>0</v>
      </c>
      <c r="J236" s="2">
        <v>42765</v>
      </c>
      <c r="K236" s="78">
        <v>30</v>
      </c>
      <c r="L236" s="2">
        <v>42370</v>
      </c>
      <c r="M236" s="2">
        <v>42735</v>
      </c>
      <c r="N236" s="77">
        <v>0</v>
      </c>
      <c r="P236" s="77">
        <v>0</v>
      </c>
      <c r="Q236" s="78">
        <f>IF(J236-F236&gt;0,IF(R236="S",J236-F236,0),0)</f>
        <v>42</v>
      </c>
      <c r="R236" s="3" t="str">
        <f>IF(G236-H236-I236-P236&gt;0,"N",IF(J236=DATE(1900,1,1),"N","S"))</f>
        <v>S</v>
      </c>
      <c r="S236" s="77">
        <f>IF(G236-H236-I236-P236&gt;0,G236-H236-I236-P236,0)</f>
        <v>0</v>
      </c>
      <c r="T236" s="78">
        <f>IF(J236-D236&gt;0,IF(R236="S",J236-D236,0),0)</f>
        <v>42</v>
      </c>
      <c r="U236" s="77">
        <f>IF(R236="S",H236*Q236,0)</f>
        <v>56364</v>
      </c>
      <c r="V236" s="77">
        <f>IF(R236="S",H236*T236,0)</f>
        <v>56364</v>
      </c>
      <c r="W236" s="78">
        <f>IF(R236="S",J236-F236-K236,0)</f>
        <v>12</v>
      </c>
      <c r="X236" s="77">
        <f>IF(R236="S",H236*W236,0)</f>
        <v>16104</v>
      </c>
      <c r="AH236" s="2"/>
      <c r="AQ236" s="2"/>
      <c r="AS236" s="2"/>
      <c r="AT236" s="2"/>
      <c r="BD236" s="1"/>
      <c r="BE236" s="2"/>
      <c r="BF236" s="1"/>
      <c r="BG236" s="2"/>
      <c r="BK236" s="2"/>
      <c r="BM236" s="2"/>
      <c r="BN236" s="2"/>
      <c r="BT236" s="2"/>
      <c r="BU236" s="2"/>
    </row>
    <row r="237" spans="1:73" ht="16.5" customHeight="1">
      <c r="A237" s="3">
        <v>2017</v>
      </c>
      <c r="B237" s="3">
        <v>1629</v>
      </c>
      <c r="C237" s="1" t="s">
        <v>436</v>
      </c>
      <c r="D237" s="2">
        <v>42760</v>
      </c>
      <c r="E237" s="1" t="s">
        <v>113</v>
      </c>
      <c r="F237" s="2">
        <v>42774</v>
      </c>
      <c r="G237" s="77">
        <v>7020</v>
      </c>
      <c r="H237" s="77">
        <v>7020</v>
      </c>
      <c r="I237" s="77">
        <v>0</v>
      </c>
      <c r="J237" s="2">
        <v>42802</v>
      </c>
      <c r="K237" s="78">
        <v>30</v>
      </c>
      <c r="L237" s="2">
        <v>42370</v>
      </c>
      <c r="M237" s="2">
        <v>42735</v>
      </c>
      <c r="N237" s="77">
        <v>0</v>
      </c>
      <c r="P237" s="77">
        <v>0</v>
      </c>
      <c r="Q237" s="78">
        <f>IF(J237-F237&gt;0,IF(R237="S",J237-F237,0),0)</f>
        <v>28</v>
      </c>
      <c r="R237" s="3" t="str">
        <f>IF(G237-H237-I237-P237&gt;0,"N",IF(J237=DATE(1900,1,1),"N","S"))</f>
        <v>S</v>
      </c>
      <c r="S237" s="77">
        <f>IF(G237-H237-I237-P237&gt;0,G237-H237-I237-P237,0)</f>
        <v>0</v>
      </c>
      <c r="T237" s="78">
        <f>IF(J237-D237&gt;0,IF(R237="S",J237-D237,0),0)</f>
        <v>42</v>
      </c>
      <c r="U237" s="77">
        <f>IF(R237="S",H237*Q237,0)</f>
        <v>196560</v>
      </c>
      <c r="V237" s="77">
        <f>IF(R237="S",H237*T237,0)</f>
        <v>294840</v>
      </c>
      <c r="W237" s="78">
        <f>IF(R237="S",J237-F237-K237,0)</f>
        <v>-2</v>
      </c>
      <c r="X237" s="77">
        <f>IF(R237="S",H237*W237,0)</f>
        <v>-14040</v>
      </c>
      <c r="AH237" s="2"/>
      <c r="AQ237" s="2"/>
      <c r="AS237" s="2"/>
      <c r="AT237" s="2"/>
      <c r="BD237" s="1"/>
      <c r="BE237" s="2"/>
      <c r="BF237" s="1"/>
      <c r="BG237" s="2"/>
      <c r="BK237" s="2"/>
      <c r="BM237" s="2"/>
      <c r="BN237" s="2"/>
      <c r="BT237" s="2"/>
      <c r="BU237" s="2"/>
    </row>
    <row r="238" spans="1:73" ht="16.5" customHeight="1">
      <c r="A238" s="3">
        <v>2017</v>
      </c>
      <c r="B238" s="3">
        <v>18876</v>
      </c>
      <c r="C238" s="1" t="s">
        <v>437</v>
      </c>
      <c r="D238" s="2">
        <v>42726</v>
      </c>
      <c r="E238" s="1" t="s">
        <v>444</v>
      </c>
      <c r="F238" s="2">
        <v>42726</v>
      </c>
      <c r="G238" s="77">
        <v>100</v>
      </c>
      <c r="H238" s="77">
        <v>100</v>
      </c>
      <c r="I238" s="77">
        <v>0</v>
      </c>
      <c r="J238" s="2">
        <v>42768</v>
      </c>
      <c r="K238" s="78">
        <v>30</v>
      </c>
      <c r="L238" s="2">
        <v>42370</v>
      </c>
      <c r="M238" s="2">
        <v>42735</v>
      </c>
      <c r="N238" s="77">
        <v>0</v>
      </c>
      <c r="P238" s="77">
        <v>0</v>
      </c>
      <c r="Q238" s="78">
        <f>IF(J238-F238&gt;0,IF(R238="S",J238-F238,0),0)</f>
        <v>42</v>
      </c>
      <c r="R238" s="3" t="str">
        <f>IF(G238-H238-I238-P238&gt;0,"N",IF(J238=DATE(1900,1,1),"N","S"))</f>
        <v>S</v>
      </c>
      <c r="S238" s="77">
        <f>IF(G238-H238-I238-P238&gt;0,G238-H238-I238-P238,0)</f>
        <v>0</v>
      </c>
      <c r="T238" s="78">
        <f>IF(J238-D238&gt;0,IF(R238="S",J238-D238,0),0)</f>
        <v>42</v>
      </c>
      <c r="U238" s="77">
        <f>IF(R238="S",H238*Q238,0)</f>
        <v>4200</v>
      </c>
      <c r="V238" s="77">
        <f>IF(R238="S",H238*T238,0)</f>
        <v>4200</v>
      </c>
      <c r="W238" s="78">
        <f>IF(R238="S",J238-F238-K238,0)</f>
        <v>12</v>
      </c>
      <c r="X238" s="77">
        <f>IF(R238="S",H238*W238,0)</f>
        <v>1200</v>
      </c>
      <c r="AH238" s="2"/>
      <c r="AQ238" s="2"/>
      <c r="AS238" s="2"/>
      <c r="AT238" s="2"/>
      <c r="BD238" s="1"/>
      <c r="BE238" s="2"/>
      <c r="BG238" s="2"/>
      <c r="BK238" s="2"/>
      <c r="BM238" s="2"/>
      <c r="BN238" s="2"/>
      <c r="BT238" s="2"/>
      <c r="BU238" s="2"/>
    </row>
    <row r="239" spans="1:73" ht="16.5" customHeight="1">
      <c r="A239" s="3">
        <v>2017</v>
      </c>
      <c r="B239" s="3">
        <v>2372</v>
      </c>
      <c r="C239" s="1" t="s">
        <v>179</v>
      </c>
      <c r="D239" s="2">
        <v>42766</v>
      </c>
      <c r="E239" s="1" t="s">
        <v>108</v>
      </c>
      <c r="F239" s="2">
        <v>42786</v>
      </c>
      <c r="G239" s="77">
        <v>360.58</v>
      </c>
      <c r="H239" s="77">
        <v>360.58</v>
      </c>
      <c r="I239" s="77">
        <v>0</v>
      </c>
      <c r="J239" s="2">
        <v>42810</v>
      </c>
      <c r="K239" s="78">
        <v>30</v>
      </c>
      <c r="L239" s="2">
        <v>42370</v>
      </c>
      <c r="M239" s="2">
        <v>42735</v>
      </c>
      <c r="N239" s="77">
        <v>0</v>
      </c>
      <c r="P239" s="77">
        <v>0</v>
      </c>
      <c r="Q239" s="78">
        <f>IF(J239-F239&gt;0,IF(R239="S",J239-F239,0),0)</f>
        <v>24</v>
      </c>
      <c r="R239" s="3" t="str">
        <f>IF(G239-H239-I239-P239&gt;0,"N",IF(J239=DATE(1900,1,1),"N","S"))</f>
        <v>S</v>
      </c>
      <c r="S239" s="77">
        <f>IF(G239-H239-I239-P239&gt;0,G239-H239-I239-P239,0)</f>
        <v>0</v>
      </c>
      <c r="T239" s="78">
        <f>IF(J239-D239&gt;0,IF(R239="S",J239-D239,0),0)</f>
        <v>44</v>
      </c>
      <c r="U239" s="77">
        <f>IF(R239="S",H239*Q239,0)</f>
        <v>8653.92</v>
      </c>
      <c r="V239" s="77">
        <f>IF(R239="S",H239*T239,0)</f>
        <v>15865.52</v>
      </c>
      <c r="W239" s="78">
        <f>IF(R239="S",J239-F239-K239,0)</f>
        <v>-6</v>
      </c>
      <c r="X239" s="77">
        <f>IF(R239="S",H239*W239,0)</f>
        <v>-2163.48</v>
      </c>
      <c r="AH239" s="2"/>
      <c r="AQ239" s="2"/>
      <c r="AS239" s="2"/>
      <c r="AT239" s="2"/>
      <c r="BD239" s="1"/>
      <c r="BE239" s="2"/>
      <c r="BF239" s="1"/>
      <c r="BG239" s="2"/>
      <c r="BK239" s="2"/>
      <c r="BM239" s="2"/>
      <c r="BN239" s="2"/>
      <c r="BT239" s="2"/>
      <c r="BU239" s="2"/>
    </row>
    <row r="240" spans="1:73" ht="16.5" customHeight="1">
      <c r="A240" s="3">
        <v>2017</v>
      </c>
      <c r="B240" s="3">
        <v>18832</v>
      </c>
      <c r="C240" s="1" t="s">
        <v>196</v>
      </c>
      <c r="D240" s="2">
        <v>42724</v>
      </c>
      <c r="E240" s="1" t="s">
        <v>197</v>
      </c>
      <c r="F240" s="2">
        <v>42726</v>
      </c>
      <c r="G240" s="77">
        <v>783.24</v>
      </c>
      <c r="H240" s="77">
        <v>783.24</v>
      </c>
      <c r="I240" s="77">
        <v>0</v>
      </c>
      <c r="J240" s="2">
        <v>42768</v>
      </c>
      <c r="K240" s="78">
        <v>30</v>
      </c>
      <c r="L240" s="2">
        <v>42370</v>
      </c>
      <c r="M240" s="2">
        <v>42735</v>
      </c>
      <c r="N240" s="77">
        <v>0</v>
      </c>
      <c r="P240" s="77">
        <v>0</v>
      </c>
      <c r="Q240" s="78">
        <f>IF(J240-F240&gt;0,IF(R240="S",J240-F240,0),0)</f>
        <v>42</v>
      </c>
      <c r="R240" s="3" t="str">
        <f>IF(G240-H240-I240-P240&gt;0,"N",IF(J240=DATE(1900,1,1),"N","S"))</f>
        <v>S</v>
      </c>
      <c r="S240" s="77">
        <f>IF(G240-H240-I240-P240&gt;0,G240-H240-I240-P240,0)</f>
        <v>0</v>
      </c>
      <c r="T240" s="78">
        <f>IF(J240-D240&gt;0,IF(R240="S",J240-D240,0),0)</f>
        <v>44</v>
      </c>
      <c r="U240" s="77">
        <f>IF(R240="S",H240*Q240,0)</f>
        <v>32896.08</v>
      </c>
      <c r="V240" s="77">
        <f>IF(R240="S",H240*T240,0)</f>
        <v>34462.56</v>
      </c>
      <c r="W240" s="78">
        <f>IF(R240="S",J240-F240-K240,0)</f>
        <v>12</v>
      </c>
      <c r="X240" s="77">
        <f>IF(R240="S",H240*W240,0)</f>
        <v>9398.88</v>
      </c>
      <c r="AH240" s="2"/>
      <c r="AQ240" s="2"/>
      <c r="AS240" s="2"/>
      <c r="AT240" s="2"/>
      <c r="BD240" s="1"/>
      <c r="BE240" s="2"/>
      <c r="BF240" s="1"/>
      <c r="BG240" s="2"/>
      <c r="BK240" s="2"/>
      <c r="BM240" s="2"/>
      <c r="BN240" s="2"/>
      <c r="BT240" s="2"/>
      <c r="BU240" s="2"/>
    </row>
    <row r="241" spans="1:73" ht="16.5" customHeight="1">
      <c r="A241" s="3">
        <v>2017</v>
      </c>
      <c r="B241" s="3">
        <v>19044</v>
      </c>
      <c r="C241" s="1" t="s">
        <v>399</v>
      </c>
      <c r="D241" s="2">
        <v>42724</v>
      </c>
      <c r="E241" s="1" t="s">
        <v>400</v>
      </c>
      <c r="F241" s="2">
        <v>42732</v>
      </c>
      <c r="G241" s="77">
        <v>412.91</v>
      </c>
      <c r="H241" s="77">
        <v>412.91</v>
      </c>
      <c r="I241" s="77">
        <v>0</v>
      </c>
      <c r="J241" s="2">
        <v>42768</v>
      </c>
      <c r="K241" s="78">
        <v>30</v>
      </c>
      <c r="L241" s="2">
        <v>42370</v>
      </c>
      <c r="M241" s="2">
        <v>42735</v>
      </c>
      <c r="N241" s="77">
        <v>0</v>
      </c>
      <c r="P241" s="77">
        <v>0</v>
      </c>
      <c r="Q241" s="78">
        <f>IF(J241-F241&gt;0,IF(R241="S",J241-F241,0),0)</f>
        <v>36</v>
      </c>
      <c r="R241" s="3" t="str">
        <f>IF(G241-H241-I241-P241&gt;0,"N",IF(J241=DATE(1900,1,1),"N","S"))</f>
        <v>S</v>
      </c>
      <c r="S241" s="77">
        <f>IF(G241-H241-I241-P241&gt;0,G241-H241-I241-P241,0)</f>
        <v>0</v>
      </c>
      <c r="T241" s="78">
        <f>IF(J241-D241&gt;0,IF(R241="S",J241-D241,0),0)</f>
        <v>44</v>
      </c>
      <c r="U241" s="77">
        <f>IF(R241="S",H241*Q241,0)</f>
        <v>14864.76</v>
      </c>
      <c r="V241" s="77">
        <f>IF(R241="S",H241*T241,0)</f>
        <v>18168.04</v>
      </c>
      <c r="W241" s="78">
        <f>IF(R241="S",J241-F241-K241,0)</f>
        <v>6</v>
      </c>
      <c r="X241" s="77">
        <f>IF(R241="S",H241*W241,0)</f>
        <v>2477.46</v>
      </c>
      <c r="AH241" s="2"/>
      <c r="AQ241" s="2"/>
      <c r="AS241" s="2"/>
      <c r="AT241" s="2"/>
      <c r="BD241" s="1"/>
      <c r="BE241" s="2"/>
      <c r="BF241" s="1"/>
      <c r="BG241" s="2"/>
      <c r="BK241" s="2"/>
      <c r="BM241" s="2"/>
      <c r="BN241" s="2"/>
      <c r="BT241" s="2"/>
      <c r="BU241" s="2"/>
    </row>
    <row r="242" spans="1:73" ht="16.5" customHeight="1">
      <c r="A242" s="3">
        <v>2017</v>
      </c>
      <c r="B242" s="3">
        <v>19052</v>
      </c>
      <c r="C242" s="1" t="s">
        <v>399</v>
      </c>
      <c r="D242" s="2">
        <v>42724</v>
      </c>
      <c r="E242" s="1" t="s">
        <v>401</v>
      </c>
      <c r="F242" s="2">
        <v>42732</v>
      </c>
      <c r="G242" s="77">
        <v>172.83</v>
      </c>
      <c r="H242" s="77">
        <v>172.83</v>
      </c>
      <c r="I242" s="77">
        <v>0</v>
      </c>
      <c r="J242" s="2">
        <v>42768</v>
      </c>
      <c r="K242" s="78">
        <v>30</v>
      </c>
      <c r="L242" s="2">
        <v>42370</v>
      </c>
      <c r="M242" s="2">
        <v>42735</v>
      </c>
      <c r="N242" s="77">
        <v>0</v>
      </c>
      <c r="P242" s="77">
        <v>0</v>
      </c>
      <c r="Q242" s="78">
        <f>IF(J242-F242&gt;0,IF(R242="S",J242-F242,0),0)</f>
        <v>36</v>
      </c>
      <c r="R242" s="3" t="str">
        <f>IF(G242-H242-I242-P242&gt;0,"N",IF(J242=DATE(1900,1,1),"N","S"))</f>
        <v>S</v>
      </c>
      <c r="S242" s="77">
        <f>IF(G242-H242-I242-P242&gt;0,G242-H242-I242-P242,0)</f>
        <v>0</v>
      </c>
      <c r="T242" s="78">
        <f>IF(J242-D242&gt;0,IF(R242="S",J242-D242,0),0)</f>
        <v>44</v>
      </c>
      <c r="U242" s="77">
        <f>IF(R242="S",H242*Q242,0)</f>
        <v>6221.88</v>
      </c>
      <c r="V242" s="77">
        <f>IF(R242="S",H242*T242,0)</f>
        <v>7604.52</v>
      </c>
      <c r="W242" s="78">
        <f>IF(R242="S",J242-F242-K242,0)</f>
        <v>6</v>
      </c>
      <c r="X242" s="77">
        <f>IF(R242="S",H242*W242,0)</f>
        <v>1036.98</v>
      </c>
      <c r="AH242" s="2"/>
      <c r="AQ242" s="2"/>
      <c r="AS242" s="2"/>
      <c r="AT242" s="2"/>
      <c r="BD242" s="1"/>
      <c r="BE242" s="2"/>
      <c r="BF242" s="1"/>
      <c r="BG242" s="2"/>
      <c r="BK242" s="2"/>
      <c r="BM242" s="2"/>
      <c r="BN242" s="2"/>
      <c r="BT242" s="2"/>
      <c r="BU242" s="2"/>
    </row>
    <row r="243" spans="1:73" ht="16.5" customHeight="1">
      <c r="A243" s="3">
        <v>2017</v>
      </c>
      <c r="B243" s="3">
        <v>19053</v>
      </c>
      <c r="C243" s="1" t="s">
        <v>399</v>
      </c>
      <c r="D243" s="2">
        <v>42724</v>
      </c>
      <c r="E243" s="1" t="s">
        <v>403</v>
      </c>
      <c r="F243" s="2">
        <v>42732</v>
      </c>
      <c r="G243" s="77">
        <v>124.44</v>
      </c>
      <c r="H243" s="77">
        <v>124.44</v>
      </c>
      <c r="I243" s="77">
        <v>0</v>
      </c>
      <c r="J243" s="2">
        <v>42768</v>
      </c>
      <c r="K243" s="78">
        <v>30</v>
      </c>
      <c r="L243" s="2">
        <v>42370</v>
      </c>
      <c r="M243" s="2">
        <v>42735</v>
      </c>
      <c r="N243" s="77">
        <v>0</v>
      </c>
      <c r="P243" s="77">
        <v>0</v>
      </c>
      <c r="Q243" s="78">
        <f>IF(J243-F243&gt;0,IF(R243="S",J243-F243,0),0)</f>
        <v>36</v>
      </c>
      <c r="R243" s="3" t="str">
        <f>IF(G243-H243-I243-P243&gt;0,"N",IF(J243=DATE(1900,1,1),"N","S"))</f>
        <v>S</v>
      </c>
      <c r="S243" s="77">
        <f>IF(G243-H243-I243-P243&gt;0,G243-H243-I243-P243,0)</f>
        <v>0</v>
      </c>
      <c r="T243" s="78">
        <f>IF(J243-D243&gt;0,IF(R243="S",J243-D243,0),0)</f>
        <v>44</v>
      </c>
      <c r="U243" s="77">
        <f>IF(R243="S",H243*Q243,0)</f>
        <v>4479.84</v>
      </c>
      <c r="V243" s="77">
        <f>IF(R243="S",H243*T243,0)</f>
        <v>5475.36</v>
      </c>
      <c r="W243" s="78">
        <f>IF(R243="S",J243-F243-K243,0)</f>
        <v>6</v>
      </c>
      <c r="X243" s="77">
        <f>IF(R243="S",H243*W243,0)</f>
        <v>746.64</v>
      </c>
      <c r="AH243" s="2"/>
      <c r="AQ243" s="2"/>
      <c r="AS243" s="2"/>
      <c r="AT243" s="2"/>
      <c r="BD243" s="1"/>
      <c r="BE243" s="2"/>
      <c r="BF243" s="1"/>
      <c r="BG243" s="2"/>
      <c r="BK243" s="2"/>
      <c r="BM243" s="2"/>
      <c r="BN243" s="2"/>
      <c r="BT243" s="2"/>
      <c r="BU243" s="2"/>
    </row>
    <row r="244" spans="1:73" ht="16.5" customHeight="1">
      <c r="A244" s="3">
        <v>2017</v>
      </c>
      <c r="B244" s="3">
        <v>19054</v>
      </c>
      <c r="C244" s="1" t="s">
        <v>399</v>
      </c>
      <c r="D244" s="2">
        <v>42724</v>
      </c>
      <c r="E244" s="1" t="s">
        <v>404</v>
      </c>
      <c r="F244" s="2">
        <v>42732</v>
      </c>
      <c r="G244" s="77">
        <v>63.45</v>
      </c>
      <c r="H244" s="77">
        <v>63.45</v>
      </c>
      <c r="I244" s="77">
        <v>0</v>
      </c>
      <c r="J244" s="2">
        <v>42768</v>
      </c>
      <c r="K244" s="78">
        <v>30</v>
      </c>
      <c r="L244" s="2">
        <v>42370</v>
      </c>
      <c r="M244" s="2">
        <v>42735</v>
      </c>
      <c r="N244" s="77">
        <v>0</v>
      </c>
      <c r="P244" s="77">
        <v>0</v>
      </c>
      <c r="Q244" s="78">
        <f>IF(J244-F244&gt;0,IF(R244="S",J244-F244,0),0)</f>
        <v>36</v>
      </c>
      <c r="R244" s="3" t="str">
        <f>IF(G244-H244-I244-P244&gt;0,"N",IF(J244=DATE(1900,1,1),"N","S"))</f>
        <v>S</v>
      </c>
      <c r="S244" s="77">
        <f>IF(G244-H244-I244-P244&gt;0,G244-H244-I244-P244,0)</f>
        <v>0</v>
      </c>
      <c r="T244" s="78">
        <f>IF(J244-D244&gt;0,IF(R244="S",J244-D244,0),0)</f>
        <v>44</v>
      </c>
      <c r="U244" s="77">
        <f>IF(R244="S",H244*Q244,0)</f>
        <v>2284.2</v>
      </c>
      <c r="V244" s="77">
        <f>IF(R244="S",H244*T244,0)</f>
        <v>2791.8</v>
      </c>
      <c r="W244" s="78">
        <f>IF(R244="S",J244-F244-K244,0)</f>
        <v>6</v>
      </c>
      <c r="X244" s="77">
        <f>IF(R244="S",H244*W244,0)</f>
        <v>380.7</v>
      </c>
      <c r="AH244" s="2"/>
      <c r="AQ244" s="2"/>
      <c r="AS244" s="2"/>
      <c r="AT244" s="2"/>
      <c r="BD244" s="1"/>
      <c r="BE244" s="2"/>
      <c r="BF244" s="1"/>
      <c r="BG244" s="2"/>
      <c r="BK244" s="2"/>
      <c r="BM244" s="2"/>
      <c r="BN244" s="2"/>
      <c r="BT244" s="2"/>
      <c r="BU244" s="2"/>
    </row>
    <row r="245" spans="1:73" ht="16.5" customHeight="1">
      <c r="A245" s="3">
        <v>2017</v>
      </c>
      <c r="B245" s="3">
        <v>19051</v>
      </c>
      <c r="C245" s="1" t="s">
        <v>399</v>
      </c>
      <c r="D245" s="2">
        <v>42724</v>
      </c>
      <c r="E245" s="1" t="s">
        <v>405</v>
      </c>
      <c r="F245" s="2">
        <v>42732</v>
      </c>
      <c r="G245" s="77">
        <v>83.47</v>
      </c>
      <c r="H245" s="77">
        <v>83.47</v>
      </c>
      <c r="I245" s="77">
        <v>0</v>
      </c>
      <c r="J245" s="2">
        <v>42768</v>
      </c>
      <c r="K245" s="78">
        <v>30</v>
      </c>
      <c r="L245" s="2">
        <v>42370</v>
      </c>
      <c r="M245" s="2">
        <v>42735</v>
      </c>
      <c r="N245" s="77">
        <v>0</v>
      </c>
      <c r="P245" s="77">
        <v>0</v>
      </c>
      <c r="Q245" s="78">
        <f>IF(J245-F245&gt;0,IF(R245="S",J245-F245,0),0)</f>
        <v>36</v>
      </c>
      <c r="R245" s="3" t="str">
        <f>IF(G245-H245-I245-P245&gt;0,"N",IF(J245=DATE(1900,1,1),"N","S"))</f>
        <v>S</v>
      </c>
      <c r="S245" s="77">
        <f>IF(G245-H245-I245-P245&gt;0,G245-H245-I245-P245,0)</f>
        <v>0</v>
      </c>
      <c r="T245" s="78">
        <f>IF(J245-D245&gt;0,IF(R245="S",J245-D245,0),0)</f>
        <v>44</v>
      </c>
      <c r="U245" s="77">
        <f>IF(R245="S",H245*Q245,0)</f>
        <v>3004.92</v>
      </c>
      <c r="V245" s="77">
        <f>IF(R245="S",H245*T245,0)</f>
        <v>3672.68</v>
      </c>
      <c r="W245" s="78">
        <f>IF(R245="S",J245-F245-K245,0)</f>
        <v>6</v>
      </c>
      <c r="X245" s="77">
        <f>IF(R245="S",H245*W245,0)</f>
        <v>500.82</v>
      </c>
      <c r="AH245" s="2"/>
      <c r="AQ245" s="2"/>
      <c r="AS245" s="2"/>
      <c r="AT245" s="2"/>
      <c r="BD245" s="1"/>
      <c r="BE245" s="2"/>
      <c r="BF245" s="1"/>
      <c r="BG245" s="2"/>
      <c r="BK245" s="2"/>
      <c r="BM245" s="2"/>
      <c r="BN245" s="2"/>
      <c r="BT245" s="2"/>
      <c r="BU245" s="2"/>
    </row>
    <row r="246" spans="1:73" ht="16.5" customHeight="1">
      <c r="A246" s="3">
        <v>2017</v>
      </c>
      <c r="B246" s="3">
        <v>19049</v>
      </c>
      <c r="C246" s="1" t="s">
        <v>399</v>
      </c>
      <c r="D246" s="2">
        <v>42724</v>
      </c>
      <c r="E246" s="1" t="s">
        <v>406</v>
      </c>
      <c r="F246" s="2">
        <v>42732</v>
      </c>
      <c r="G246" s="77">
        <v>61</v>
      </c>
      <c r="H246" s="77">
        <v>61</v>
      </c>
      <c r="I246" s="77">
        <v>0</v>
      </c>
      <c r="J246" s="2">
        <v>42768</v>
      </c>
      <c r="K246" s="78">
        <v>30</v>
      </c>
      <c r="L246" s="2">
        <v>42370</v>
      </c>
      <c r="M246" s="2">
        <v>42735</v>
      </c>
      <c r="N246" s="77">
        <v>0</v>
      </c>
      <c r="P246" s="77">
        <v>0</v>
      </c>
      <c r="Q246" s="78">
        <f>IF(J246-F246&gt;0,IF(R246="S",J246-F246,0),0)</f>
        <v>36</v>
      </c>
      <c r="R246" s="3" t="str">
        <f>IF(G246-H246-I246-P246&gt;0,"N",IF(J246=DATE(1900,1,1),"N","S"))</f>
        <v>S</v>
      </c>
      <c r="S246" s="77">
        <f>IF(G246-H246-I246-P246&gt;0,G246-H246-I246-P246,0)</f>
        <v>0</v>
      </c>
      <c r="T246" s="78">
        <f>IF(J246-D246&gt;0,IF(R246="S",J246-D246,0),0)</f>
        <v>44</v>
      </c>
      <c r="U246" s="77">
        <f>IF(R246="S",H246*Q246,0)</f>
        <v>2196</v>
      </c>
      <c r="V246" s="77">
        <f>IF(R246="S",H246*T246,0)</f>
        <v>2684</v>
      </c>
      <c r="W246" s="78">
        <f>IF(R246="S",J246-F246-K246,0)</f>
        <v>6</v>
      </c>
      <c r="X246" s="77">
        <f>IF(R246="S",H246*W246,0)</f>
        <v>366</v>
      </c>
      <c r="AH246" s="2"/>
      <c r="AQ246" s="2"/>
      <c r="AS246" s="2"/>
      <c r="AT246" s="2"/>
      <c r="BD246" s="1"/>
      <c r="BE246" s="2"/>
      <c r="BF246" s="1"/>
      <c r="BG246" s="2"/>
      <c r="BK246" s="2"/>
      <c r="BM246" s="2"/>
      <c r="BN246" s="2"/>
      <c r="BT246" s="2"/>
      <c r="BU246" s="2"/>
    </row>
    <row r="247" spans="1:73" ht="16.5" customHeight="1">
      <c r="A247" s="3">
        <v>2017</v>
      </c>
      <c r="B247" s="3">
        <v>19050</v>
      </c>
      <c r="C247" s="1" t="s">
        <v>399</v>
      </c>
      <c r="D247" s="2">
        <v>42724</v>
      </c>
      <c r="E247" s="1" t="s">
        <v>407</v>
      </c>
      <c r="F247" s="2">
        <v>42732</v>
      </c>
      <c r="G247" s="77">
        <v>155.07</v>
      </c>
      <c r="H247" s="77">
        <v>155.07</v>
      </c>
      <c r="I247" s="77">
        <v>0</v>
      </c>
      <c r="J247" s="2">
        <v>42768</v>
      </c>
      <c r="K247" s="78">
        <v>30</v>
      </c>
      <c r="L247" s="2">
        <v>42370</v>
      </c>
      <c r="M247" s="2">
        <v>42735</v>
      </c>
      <c r="N247" s="77">
        <v>0</v>
      </c>
      <c r="P247" s="77">
        <v>0</v>
      </c>
      <c r="Q247" s="78">
        <f>IF(J247-F247&gt;0,IF(R247="S",J247-F247,0),0)</f>
        <v>36</v>
      </c>
      <c r="R247" s="3" t="str">
        <f>IF(G247-H247-I247-P247&gt;0,"N",IF(J247=DATE(1900,1,1),"N","S"))</f>
        <v>S</v>
      </c>
      <c r="S247" s="77">
        <f>IF(G247-H247-I247-P247&gt;0,G247-H247-I247-P247,0)</f>
        <v>0</v>
      </c>
      <c r="T247" s="78">
        <f>IF(J247-D247&gt;0,IF(R247="S",J247-D247,0),0)</f>
        <v>44</v>
      </c>
      <c r="U247" s="77">
        <f>IF(R247="S",H247*Q247,0)</f>
        <v>5582.52</v>
      </c>
      <c r="V247" s="77">
        <f>IF(R247="S",H247*T247,0)</f>
        <v>6823.08</v>
      </c>
      <c r="W247" s="78">
        <f>IF(R247="S",J247-F247-K247,0)</f>
        <v>6</v>
      </c>
      <c r="X247" s="77">
        <f>IF(R247="S",H247*W247,0)</f>
        <v>930.42</v>
      </c>
      <c r="AH247" s="2"/>
      <c r="AQ247" s="2"/>
      <c r="AS247" s="2"/>
      <c r="AT247" s="2"/>
      <c r="BD247" s="1"/>
      <c r="BE247" s="2"/>
      <c r="BF247" s="1"/>
      <c r="BG247" s="2"/>
      <c r="BK247" s="2"/>
      <c r="BM247" s="2"/>
      <c r="BN247" s="2"/>
      <c r="BT247" s="2"/>
      <c r="BU247" s="2"/>
    </row>
    <row r="248" spans="1:73" ht="16.5" customHeight="1">
      <c r="A248" s="3">
        <v>2017</v>
      </c>
      <c r="B248" s="3">
        <v>19043</v>
      </c>
      <c r="C248" s="1" t="s">
        <v>399</v>
      </c>
      <c r="D248" s="2">
        <v>42724</v>
      </c>
      <c r="E248" s="1" t="s">
        <v>412</v>
      </c>
      <c r="F248" s="2">
        <v>42732</v>
      </c>
      <c r="G248" s="77">
        <v>375.75</v>
      </c>
      <c r="H248" s="77">
        <v>375.75</v>
      </c>
      <c r="I248" s="77">
        <v>0</v>
      </c>
      <c r="J248" s="2">
        <v>42768</v>
      </c>
      <c r="K248" s="78">
        <v>30</v>
      </c>
      <c r="L248" s="2">
        <v>42370</v>
      </c>
      <c r="M248" s="2">
        <v>42735</v>
      </c>
      <c r="N248" s="77">
        <v>0</v>
      </c>
      <c r="P248" s="77">
        <v>0</v>
      </c>
      <c r="Q248" s="78">
        <f>IF(J248-F248&gt;0,IF(R248="S",J248-F248,0),0)</f>
        <v>36</v>
      </c>
      <c r="R248" s="3" t="str">
        <f>IF(G248-H248-I248-P248&gt;0,"N",IF(J248=DATE(1900,1,1),"N","S"))</f>
        <v>S</v>
      </c>
      <c r="S248" s="77">
        <f>IF(G248-H248-I248-P248&gt;0,G248-H248-I248-P248,0)</f>
        <v>0</v>
      </c>
      <c r="T248" s="78">
        <f>IF(J248-D248&gt;0,IF(R248="S",J248-D248,0),0)</f>
        <v>44</v>
      </c>
      <c r="U248" s="77">
        <f>IF(R248="S",H248*Q248,0)</f>
        <v>13527</v>
      </c>
      <c r="V248" s="77">
        <f>IF(R248="S",H248*T248,0)</f>
        <v>16533</v>
      </c>
      <c r="W248" s="78">
        <f>IF(R248="S",J248-F248-K248,0)</f>
        <v>6</v>
      </c>
      <c r="X248" s="77">
        <f>IF(R248="S",H248*W248,0)</f>
        <v>2254.5</v>
      </c>
      <c r="AH248" s="2"/>
      <c r="AQ248" s="2"/>
      <c r="AS248" s="2"/>
      <c r="AT248" s="2"/>
      <c r="BD248" s="1"/>
      <c r="BE248" s="2"/>
      <c r="BF248" s="1"/>
      <c r="BG248" s="2"/>
      <c r="BK248" s="2"/>
      <c r="BM248" s="2"/>
      <c r="BN248" s="2"/>
      <c r="BT248" s="2"/>
      <c r="BU248" s="2"/>
    </row>
    <row r="249" spans="1:73" ht="16.5" customHeight="1">
      <c r="A249" s="3">
        <v>2017</v>
      </c>
      <c r="B249" s="3">
        <v>18683</v>
      </c>
      <c r="C249" s="1" t="s">
        <v>322</v>
      </c>
      <c r="D249" s="2">
        <v>42723</v>
      </c>
      <c r="E249" s="1" t="s">
        <v>323</v>
      </c>
      <c r="F249" s="2">
        <v>42724</v>
      </c>
      <c r="G249" s="77">
        <v>292.8</v>
      </c>
      <c r="H249" s="77">
        <v>292.8</v>
      </c>
      <c r="I249" s="77">
        <v>0</v>
      </c>
      <c r="J249" s="2">
        <v>42768</v>
      </c>
      <c r="K249" s="78">
        <v>30</v>
      </c>
      <c r="L249" s="2">
        <v>42370</v>
      </c>
      <c r="M249" s="2">
        <v>42735</v>
      </c>
      <c r="N249" s="77">
        <v>0</v>
      </c>
      <c r="P249" s="77">
        <v>0</v>
      </c>
      <c r="Q249" s="78">
        <f>IF(J249-F249&gt;0,IF(R249="S",J249-F249,0),0)</f>
        <v>44</v>
      </c>
      <c r="R249" s="3" t="str">
        <f>IF(G249-H249-I249-P249&gt;0,"N",IF(J249=DATE(1900,1,1),"N","S"))</f>
        <v>S</v>
      </c>
      <c r="S249" s="77">
        <f>IF(G249-H249-I249-P249&gt;0,G249-H249-I249-P249,0)</f>
        <v>0</v>
      </c>
      <c r="T249" s="78">
        <f>IF(J249-D249&gt;0,IF(R249="S",J249-D249,0),0)</f>
        <v>45</v>
      </c>
      <c r="U249" s="77">
        <f>IF(R249="S",H249*Q249,0)</f>
        <v>12883.2</v>
      </c>
      <c r="V249" s="77">
        <f>IF(R249="S",H249*T249,0)</f>
        <v>13176</v>
      </c>
      <c r="W249" s="78">
        <f>IF(R249="S",J249-F249-K249,0)</f>
        <v>14</v>
      </c>
      <c r="X249" s="77">
        <f>IF(R249="S",H249*W249,0)</f>
        <v>4099.2</v>
      </c>
      <c r="AH249" s="2"/>
      <c r="AQ249" s="2"/>
      <c r="AS249" s="2"/>
      <c r="AT249" s="2"/>
      <c r="BD249" s="1"/>
      <c r="BE249" s="2"/>
      <c r="BF249" s="1"/>
      <c r="BG249" s="2"/>
      <c r="BK249" s="2"/>
      <c r="BM249" s="2"/>
      <c r="BN249" s="2"/>
      <c r="BT249" s="2"/>
      <c r="BU249" s="2"/>
    </row>
    <row r="250" spans="1:73" ht="16.5" customHeight="1">
      <c r="A250" s="3">
        <v>2017</v>
      </c>
      <c r="B250" s="3">
        <v>18680</v>
      </c>
      <c r="C250" s="1" t="s">
        <v>489</v>
      </c>
      <c r="D250" s="2">
        <v>42723</v>
      </c>
      <c r="E250" s="1" t="s">
        <v>197</v>
      </c>
      <c r="F250" s="2">
        <v>42724</v>
      </c>
      <c r="G250" s="77">
        <v>1903</v>
      </c>
      <c r="H250" s="77">
        <v>1903</v>
      </c>
      <c r="I250" s="77">
        <v>0</v>
      </c>
      <c r="J250" s="2">
        <v>42768</v>
      </c>
      <c r="K250" s="78">
        <v>30</v>
      </c>
      <c r="L250" s="2">
        <v>42370</v>
      </c>
      <c r="M250" s="2">
        <v>42735</v>
      </c>
      <c r="N250" s="77">
        <v>0</v>
      </c>
      <c r="P250" s="77">
        <v>0</v>
      </c>
      <c r="Q250" s="78">
        <f>IF(J250-F250&gt;0,IF(R250="S",J250-F250,0),0)</f>
        <v>44</v>
      </c>
      <c r="R250" s="3" t="str">
        <f>IF(G250-H250-I250-P250&gt;0,"N",IF(J250=DATE(1900,1,1),"N","S"))</f>
        <v>S</v>
      </c>
      <c r="S250" s="77">
        <f>IF(G250-H250-I250-P250&gt;0,G250-H250-I250-P250,0)</f>
        <v>0</v>
      </c>
      <c r="T250" s="78">
        <f>IF(J250-D250&gt;0,IF(R250="S",J250-D250,0),0)</f>
        <v>45</v>
      </c>
      <c r="U250" s="77">
        <f>IF(R250="S",H250*Q250,0)</f>
        <v>83732</v>
      </c>
      <c r="V250" s="77">
        <f>IF(R250="S",H250*T250,0)</f>
        <v>85635</v>
      </c>
      <c r="W250" s="78">
        <f>IF(R250="S",J250-F250-K250,0)</f>
        <v>14</v>
      </c>
      <c r="X250" s="77">
        <f>IF(R250="S",H250*W250,0)</f>
        <v>26642</v>
      </c>
      <c r="AH250" s="2"/>
      <c r="AQ250" s="2"/>
      <c r="AS250" s="2"/>
      <c r="AT250" s="2"/>
      <c r="BD250" s="1"/>
      <c r="BE250" s="2"/>
      <c r="BF250" s="1"/>
      <c r="BG250" s="2"/>
      <c r="BK250" s="2"/>
      <c r="BM250" s="2"/>
      <c r="BN250" s="2"/>
      <c r="BT250" s="2"/>
      <c r="BU250" s="2"/>
    </row>
    <row r="251" spans="1:73" ht="16.5" customHeight="1">
      <c r="A251" s="3">
        <v>2017</v>
      </c>
      <c r="B251" s="3">
        <v>18623</v>
      </c>
      <c r="C251" s="1" t="s">
        <v>317</v>
      </c>
      <c r="D251" s="2">
        <v>42719</v>
      </c>
      <c r="E251" s="1" t="s">
        <v>321</v>
      </c>
      <c r="F251" s="2">
        <v>42723</v>
      </c>
      <c r="G251" s="77">
        <v>101.38</v>
      </c>
      <c r="H251" s="77">
        <v>101.38</v>
      </c>
      <c r="I251" s="77">
        <v>0</v>
      </c>
      <c r="J251" s="2">
        <v>42765</v>
      </c>
      <c r="K251" s="78">
        <v>30</v>
      </c>
      <c r="L251" s="2">
        <v>42370</v>
      </c>
      <c r="M251" s="2">
        <v>42735</v>
      </c>
      <c r="N251" s="77">
        <v>0</v>
      </c>
      <c r="P251" s="77">
        <v>0</v>
      </c>
      <c r="Q251" s="78">
        <f>IF(J251-F251&gt;0,IF(R251="S",J251-F251,0),0)</f>
        <v>42</v>
      </c>
      <c r="R251" s="3" t="str">
        <f>IF(G251-H251-I251-P251&gt;0,"N",IF(J251=DATE(1900,1,1),"N","S"))</f>
        <v>S</v>
      </c>
      <c r="S251" s="77">
        <f>IF(G251-H251-I251-P251&gt;0,G251-H251-I251-P251,0)</f>
        <v>0</v>
      </c>
      <c r="T251" s="78">
        <f>IF(J251-D251&gt;0,IF(R251="S",J251-D251,0),0)</f>
        <v>46</v>
      </c>
      <c r="U251" s="77">
        <f>IF(R251="S",H251*Q251,0)</f>
        <v>4257.96</v>
      </c>
      <c r="V251" s="77">
        <f>IF(R251="S",H251*T251,0)</f>
        <v>4663.48</v>
      </c>
      <c r="W251" s="78">
        <f>IF(R251="S",J251-F251-K251,0)</f>
        <v>12</v>
      </c>
      <c r="X251" s="77">
        <f>IF(R251="S",H251*W251,0)</f>
        <v>1216.56</v>
      </c>
      <c r="AH251" s="2"/>
      <c r="AQ251" s="2"/>
      <c r="AS251" s="2"/>
      <c r="AT251" s="2"/>
      <c r="BD251" s="1"/>
      <c r="BE251" s="2"/>
      <c r="BF251" s="1"/>
      <c r="BG251" s="2"/>
      <c r="BK251" s="2"/>
      <c r="BM251" s="2"/>
      <c r="BN251" s="2"/>
      <c r="BT251" s="2"/>
      <c r="BU251" s="2"/>
    </row>
    <row r="252" spans="1:73" ht="16.5" customHeight="1">
      <c r="A252" s="3">
        <v>2017</v>
      </c>
      <c r="B252" s="3">
        <v>19045</v>
      </c>
      <c r="C252" s="1" t="s">
        <v>64</v>
      </c>
      <c r="D252" s="2">
        <v>42720</v>
      </c>
      <c r="E252" s="1" t="s">
        <v>69</v>
      </c>
      <c r="F252" s="2">
        <v>42732</v>
      </c>
      <c r="G252" s="77">
        <v>1343.47</v>
      </c>
      <c r="H252" s="77">
        <v>1343.47</v>
      </c>
      <c r="I252" s="77">
        <v>0</v>
      </c>
      <c r="J252" s="2">
        <v>42768</v>
      </c>
      <c r="K252" s="78">
        <v>30</v>
      </c>
      <c r="L252" s="2">
        <v>42370</v>
      </c>
      <c r="M252" s="2">
        <v>42735</v>
      </c>
      <c r="N252" s="77">
        <v>0</v>
      </c>
      <c r="P252" s="77">
        <v>0</v>
      </c>
      <c r="Q252" s="78">
        <f>IF(J252-F252&gt;0,IF(R252="S",J252-F252,0),0)</f>
        <v>36</v>
      </c>
      <c r="R252" s="3" t="str">
        <f>IF(G252-H252-I252-P252&gt;0,"N",IF(J252=DATE(1900,1,1),"N","S"))</f>
        <v>S</v>
      </c>
      <c r="S252" s="77">
        <f>IF(G252-H252-I252-P252&gt;0,G252-H252-I252-P252,0)</f>
        <v>0</v>
      </c>
      <c r="T252" s="78">
        <f>IF(J252-D252&gt;0,IF(R252="S",J252-D252,0),0)</f>
        <v>48</v>
      </c>
      <c r="U252" s="77">
        <f>IF(R252="S",H252*Q252,0)</f>
        <v>48364.92</v>
      </c>
      <c r="V252" s="77">
        <f>IF(R252="S",H252*T252,0)</f>
        <v>64486.56</v>
      </c>
      <c r="W252" s="78">
        <f>IF(R252="S",J252-F252-K252,0)</f>
        <v>6</v>
      </c>
      <c r="X252" s="77">
        <f>IF(R252="S",H252*W252,0)</f>
        <v>8060.82</v>
      </c>
      <c r="AH252" s="2"/>
      <c r="AQ252" s="2"/>
      <c r="AS252" s="2"/>
      <c r="AT252" s="2"/>
      <c r="BD252" s="1"/>
      <c r="BE252" s="2"/>
      <c r="BF252" s="1"/>
      <c r="BG252" s="2"/>
      <c r="BK252" s="2"/>
      <c r="BM252" s="2"/>
      <c r="BN252" s="2"/>
      <c r="BT252" s="2"/>
      <c r="BU252" s="2"/>
    </row>
    <row r="253" spans="1:73" ht="16.5" customHeight="1">
      <c r="A253" s="3">
        <v>2017</v>
      </c>
      <c r="B253" s="3">
        <v>18616</v>
      </c>
      <c r="C253" s="1" t="s">
        <v>114</v>
      </c>
      <c r="D253" s="2">
        <v>42720</v>
      </c>
      <c r="E253" s="1" t="s">
        <v>116</v>
      </c>
      <c r="F253" s="2">
        <v>42723</v>
      </c>
      <c r="G253" s="77">
        <v>0.9</v>
      </c>
      <c r="H253" s="77">
        <v>0.9</v>
      </c>
      <c r="I253" s="77">
        <v>0</v>
      </c>
      <c r="J253" s="2">
        <v>42768</v>
      </c>
      <c r="K253" s="78">
        <v>30</v>
      </c>
      <c r="L253" s="2">
        <v>42370</v>
      </c>
      <c r="M253" s="2">
        <v>42735</v>
      </c>
      <c r="N253" s="77">
        <v>0</v>
      </c>
      <c r="P253" s="77">
        <v>0</v>
      </c>
      <c r="Q253" s="78">
        <f>IF(J253-F253&gt;0,IF(R253="S",J253-F253,0),0)</f>
        <v>45</v>
      </c>
      <c r="R253" s="3" t="str">
        <f>IF(G253-H253-I253-P253&gt;0,"N",IF(J253=DATE(1900,1,1),"N","S"))</f>
        <v>S</v>
      </c>
      <c r="S253" s="77">
        <f>IF(G253-H253-I253-P253&gt;0,G253-H253-I253-P253,0)</f>
        <v>0</v>
      </c>
      <c r="T253" s="78">
        <f>IF(J253-D253&gt;0,IF(R253="S",J253-D253,0),0)</f>
        <v>48</v>
      </c>
      <c r="U253" s="77">
        <f>IF(R253="S",H253*Q253,0)</f>
        <v>40.5</v>
      </c>
      <c r="V253" s="77">
        <f>IF(R253="S",H253*T253,0)</f>
        <v>43.2</v>
      </c>
      <c r="W253" s="78">
        <f>IF(R253="S",J253-F253-K253,0)</f>
        <v>15</v>
      </c>
      <c r="X253" s="77">
        <f>IF(R253="S",H253*W253,0)</f>
        <v>13.5</v>
      </c>
      <c r="AH253" s="2"/>
      <c r="AQ253" s="2"/>
      <c r="AS253" s="2"/>
      <c r="AT253" s="2"/>
      <c r="BD253" s="1"/>
      <c r="BE253" s="2"/>
      <c r="BF253" s="1"/>
      <c r="BG253" s="2"/>
      <c r="BK253" s="2"/>
      <c r="BM253" s="2"/>
      <c r="BN253" s="2"/>
      <c r="BT253" s="2"/>
      <c r="BU253" s="2"/>
    </row>
    <row r="254" spans="1:73" ht="16.5" customHeight="1">
      <c r="A254" s="3">
        <v>2017</v>
      </c>
      <c r="B254" s="3">
        <v>18622</v>
      </c>
      <c r="C254" s="1" t="s">
        <v>394</v>
      </c>
      <c r="D254" s="2">
        <v>42717</v>
      </c>
      <c r="E254" s="1" t="s">
        <v>395</v>
      </c>
      <c r="F254" s="2">
        <v>42723</v>
      </c>
      <c r="G254" s="77">
        <v>2860.9</v>
      </c>
      <c r="H254" s="77">
        <v>2860.9</v>
      </c>
      <c r="I254" s="77">
        <v>0</v>
      </c>
      <c r="J254" s="2">
        <v>42765</v>
      </c>
      <c r="K254" s="78">
        <v>30</v>
      </c>
      <c r="L254" s="2">
        <v>42370</v>
      </c>
      <c r="M254" s="2">
        <v>42735</v>
      </c>
      <c r="N254" s="77">
        <v>0</v>
      </c>
      <c r="P254" s="77">
        <v>0</v>
      </c>
      <c r="Q254" s="78">
        <f>IF(J254-F254&gt;0,IF(R254="S",J254-F254,0),0)</f>
        <v>42</v>
      </c>
      <c r="R254" s="3" t="str">
        <f>IF(G254-H254-I254-P254&gt;0,"N",IF(J254=DATE(1900,1,1),"N","S"))</f>
        <v>S</v>
      </c>
      <c r="S254" s="77">
        <f>IF(G254-H254-I254-P254&gt;0,G254-H254-I254-P254,0)</f>
        <v>0</v>
      </c>
      <c r="T254" s="78">
        <f>IF(J254-D254&gt;0,IF(R254="S",J254-D254,0),0)</f>
        <v>48</v>
      </c>
      <c r="U254" s="77">
        <f>IF(R254="S",H254*Q254,0)</f>
        <v>120157.8</v>
      </c>
      <c r="V254" s="77">
        <f>IF(R254="S",H254*T254,0)</f>
        <v>137323.2</v>
      </c>
      <c r="W254" s="78">
        <f>IF(R254="S",J254-F254-K254,0)</f>
        <v>12</v>
      </c>
      <c r="X254" s="77">
        <f>IF(R254="S",H254*W254,0)</f>
        <v>34330.8</v>
      </c>
      <c r="AH254" s="2"/>
      <c r="AQ254" s="2"/>
      <c r="AS254" s="2"/>
      <c r="AT254" s="2"/>
      <c r="BD254" s="1"/>
      <c r="BE254" s="2"/>
      <c r="BF254" s="1"/>
      <c r="BG254" s="2"/>
      <c r="BK254" s="2"/>
      <c r="BM254" s="2"/>
      <c r="BN254" s="2"/>
      <c r="BT254" s="2"/>
      <c r="BU254" s="2"/>
    </row>
    <row r="255" spans="1:73" ht="16.5" customHeight="1">
      <c r="A255" s="3">
        <v>2017</v>
      </c>
      <c r="B255" s="3">
        <v>1633</v>
      </c>
      <c r="C255" s="1" t="s">
        <v>344</v>
      </c>
      <c r="D255" s="2">
        <v>42766</v>
      </c>
      <c r="E255" s="1" t="s">
        <v>348</v>
      </c>
      <c r="F255" s="2">
        <v>42774</v>
      </c>
      <c r="G255" s="77">
        <v>485.56</v>
      </c>
      <c r="H255" s="77">
        <v>485.56</v>
      </c>
      <c r="I255" s="77">
        <v>0</v>
      </c>
      <c r="J255" s="2">
        <v>42815</v>
      </c>
      <c r="K255" s="78">
        <v>30</v>
      </c>
      <c r="L255" s="2">
        <v>42370</v>
      </c>
      <c r="M255" s="2">
        <v>42735</v>
      </c>
      <c r="N255" s="77">
        <v>0</v>
      </c>
      <c r="P255" s="77">
        <v>0</v>
      </c>
      <c r="Q255" s="78">
        <f>IF(J255-F255&gt;0,IF(R255="S",J255-F255,0),0)</f>
        <v>41</v>
      </c>
      <c r="R255" s="3" t="str">
        <f>IF(G255-H255-I255-P255&gt;0,"N",IF(J255=DATE(1900,1,1),"N","S"))</f>
        <v>S</v>
      </c>
      <c r="S255" s="77">
        <f>IF(G255-H255-I255-P255&gt;0,G255-H255-I255-P255,0)</f>
        <v>0</v>
      </c>
      <c r="T255" s="78">
        <f>IF(J255-D255&gt;0,IF(R255="S",J255-D255,0),0)</f>
        <v>49</v>
      </c>
      <c r="U255" s="77">
        <f>IF(R255="S",H255*Q255,0)</f>
        <v>19907.96</v>
      </c>
      <c r="V255" s="77">
        <f>IF(R255="S",H255*T255,0)</f>
        <v>23792.44</v>
      </c>
      <c r="W255" s="78">
        <f>IF(R255="S",J255-F255-K255,0)</f>
        <v>11</v>
      </c>
      <c r="X255" s="77">
        <f>IF(R255="S",H255*W255,0)</f>
        <v>5341.16</v>
      </c>
      <c r="AH255" s="2"/>
      <c r="AQ255" s="2"/>
      <c r="AS255" s="2"/>
      <c r="AT255" s="2"/>
      <c r="BD255" s="1"/>
      <c r="BE255" s="2"/>
      <c r="BF255" s="1"/>
      <c r="BG255" s="2"/>
      <c r="BK255" s="2"/>
      <c r="BM255" s="2"/>
      <c r="BN255" s="2"/>
      <c r="BT255" s="2"/>
      <c r="BU255" s="2"/>
    </row>
    <row r="256" spans="1:73" ht="16.5" customHeight="1">
      <c r="A256" s="3">
        <v>2017</v>
      </c>
      <c r="B256" s="3">
        <v>18506</v>
      </c>
      <c r="C256" s="1" t="s">
        <v>437</v>
      </c>
      <c r="D256" s="2">
        <v>42719</v>
      </c>
      <c r="E256" s="1" t="s">
        <v>438</v>
      </c>
      <c r="F256" s="2">
        <v>42720</v>
      </c>
      <c r="G256" s="77">
        <v>91.28</v>
      </c>
      <c r="H256" s="77">
        <v>91.28</v>
      </c>
      <c r="I256" s="77">
        <v>0</v>
      </c>
      <c r="J256" s="2">
        <v>42768</v>
      </c>
      <c r="K256" s="78">
        <v>30</v>
      </c>
      <c r="L256" s="2">
        <v>42370</v>
      </c>
      <c r="M256" s="2">
        <v>42735</v>
      </c>
      <c r="N256" s="77">
        <v>0</v>
      </c>
      <c r="P256" s="77">
        <v>0</v>
      </c>
      <c r="Q256" s="78">
        <f>IF(J256-F256&gt;0,IF(R256="S",J256-F256,0),0)</f>
        <v>48</v>
      </c>
      <c r="R256" s="3" t="str">
        <f>IF(G256-H256-I256-P256&gt;0,"N",IF(J256=DATE(1900,1,1),"N","S"))</f>
        <v>S</v>
      </c>
      <c r="S256" s="77">
        <f>IF(G256-H256-I256-P256&gt;0,G256-H256-I256-P256,0)</f>
        <v>0</v>
      </c>
      <c r="T256" s="78">
        <f>IF(J256-D256&gt;0,IF(R256="S",J256-D256,0),0)</f>
        <v>49</v>
      </c>
      <c r="U256" s="77">
        <f>IF(R256="S",H256*Q256,0)</f>
        <v>4381.44</v>
      </c>
      <c r="V256" s="77">
        <f>IF(R256="S",H256*T256,0)</f>
        <v>4472.72</v>
      </c>
      <c r="W256" s="78">
        <f>IF(R256="S",J256-F256-K256,0)</f>
        <v>18</v>
      </c>
      <c r="X256" s="77">
        <f>IF(R256="S",H256*W256,0)</f>
        <v>1643.04</v>
      </c>
      <c r="AH256" s="2"/>
      <c r="AQ256" s="2"/>
      <c r="AS256" s="2"/>
      <c r="AT256" s="2"/>
      <c r="BD256" s="1"/>
      <c r="BE256" s="2"/>
      <c r="BF256" s="1"/>
      <c r="BG256" s="2"/>
      <c r="BK256" s="2"/>
      <c r="BM256" s="2"/>
      <c r="BN256" s="2"/>
      <c r="BT256" s="2"/>
      <c r="BU256" s="2"/>
    </row>
    <row r="257" spans="1:73" ht="16.5" customHeight="1">
      <c r="A257" s="3">
        <v>2017</v>
      </c>
      <c r="B257" s="3">
        <v>18505</v>
      </c>
      <c r="C257" s="1" t="s">
        <v>437</v>
      </c>
      <c r="D257" s="2">
        <v>42719</v>
      </c>
      <c r="E257" s="1" t="s">
        <v>439</v>
      </c>
      <c r="F257" s="2">
        <v>42720</v>
      </c>
      <c r="G257" s="77">
        <v>116.66</v>
      </c>
      <c r="H257" s="77">
        <v>116.66</v>
      </c>
      <c r="I257" s="77">
        <v>0</v>
      </c>
      <c r="J257" s="2">
        <v>42768</v>
      </c>
      <c r="K257" s="78">
        <v>30</v>
      </c>
      <c r="L257" s="2">
        <v>42370</v>
      </c>
      <c r="M257" s="2">
        <v>42735</v>
      </c>
      <c r="N257" s="77">
        <v>0</v>
      </c>
      <c r="P257" s="77">
        <v>0</v>
      </c>
      <c r="Q257" s="78">
        <f>IF(J257-F257&gt;0,IF(R257="S",J257-F257,0),0)</f>
        <v>48</v>
      </c>
      <c r="R257" s="3" t="str">
        <f>IF(G257-H257-I257-P257&gt;0,"N",IF(J257=DATE(1900,1,1),"N","S"))</f>
        <v>S</v>
      </c>
      <c r="S257" s="77">
        <f>IF(G257-H257-I257-P257&gt;0,G257-H257-I257-P257,0)</f>
        <v>0</v>
      </c>
      <c r="T257" s="78">
        <f>IF(J257-D257&gt;0,IF(R257="S",J257-D257,0),0)</f>
        <v>49</v>
      </c>
      <c r="U257" s="77">
        <f>IF(R257="S",H257*Q257,0)</f>
        <v>5599.68</v>
      </c>
      <c r="V257" s="77">
        <f>IF(R257="S",H257*T257,0)</f>
        <v>5716.34</v>
      </c>
      <c r="W257" s="78">
        <f>IF(R257="S",J257-F257-K257,0)</f>
        <v>18</v>
      </c>
      <c r="X257" s="77">
        <f>IF(R257="S",H257*W257,0)</f>
        <v>2099.88</v>
      </c>
      <c r="AH257" s="2"/>
      <c r="AQ257" s="2"/>
      <c r="AS257" s="2"/>
      <c r="AT257" s="2"/>
      <c r="BD257" s="1"/>
      <c r="BE257" s="2"/>
      <c r="BF257" s="1"/>
      <c r="BG257" s="2"/>
      <c r="BK257" s="2"/>
      <c r="BM257" s="2"/>
      <c r="BN257" s="2"/>
      <c r="BT257" s="2"/>
      <c r="BU257" s="2"/>
    </row>
    <row r="258" spans="1:73" ht="16.5" customHeight="1">
      <c r="A258" s="3">
        <v>2017</v>
      </c>
      <c r="B258" s="3">
        <v>18504</v>
      </c>
      <c r="C258" s="1" t="s">
        <v>437</v>
      </c>
      <c r="D258" s="2">
        <v>42719</v>
      </c>
      <c r="E258" s="1" t="s">
        <v>440</v>
      </c>
      <c r="F258" s="2">
        <v>42720</v>
      </c>
      <c r="G258" s="77">
        <v>66.88</v>
      </c>
      <c r="H258" s="77">
        <v>66.88</v>
      </c>
      <c r="I258" s="77">
        <v>0</v>
      </c>
      <c r="J258" s="2">
        <v>42768</v>
      </c>
      <c r="K258" s="78">
        <v>30</v>
      </c>
      <c r="L258" s="2">
        <v>42370</v>
      </c>
      <c r="M258" s="2">
        <v>42735</v>
      </c>
      <c r="N258" s="77">
        <v>0</v>
      </c>
      <c r="P258" s="77">
        <v>0</v>
      </c>
      <c r="Q258" s="78">
        <f>IF(J258-F258&gt;0,IF(R258="S",J258-F258,0),0)</f>
        <v>48</v>
      </c>
      <c r="R258" s="3" t="str">
        <f>IF(G258-H258-I258-P258&gt;0,"N",IF(J258=DATE(1900,1,1),"N","S"))</f>
        <v>S</v>
      </c>
      <c r="S258" s="77">
        <f>IF(G258-H258-I258-P258&gt;0,G258-H258-I258-P258,0)</f>
        <v>0</v>
      </c>
      <c r="T258" s="78">
        <f>IF(J258-D258&gt;0,IF(R258="S",J258-D258,0),0)</f>
        <v>49</v>
      </c>
      <c r="U258" s="77">
        <f>IF(R258="S",H258*Q258,0)</f>
        <v>3210.24</v>
      </c>
      <c r="V258" s="77">
        <f>IF(R258="S",H258*T258,0)</f>
        <v>3277.12</v>
      </c>
      <c r="W258" s="78">
        <f>IF(R258="S",J258-F258-K258,0)</f>
        <v>18</v>
      </c>
      <c r="X258" s="77">
        <f>IF(R258="S",H258*W258,0)</f>
        <v>1203.84</v>
      </c>
      <c r="AH258" s="2"/>
      <c r="AQ258" s="2"/>
      <c r="AS258" s="2"/>
      <c r="AT258" s="2"/>
      <c r="BD258" s="1"/>
      <c r="BE258" s="2"/>
      <c r="BF258" s="1"/>
      <c r="BG258" s="2"/>
      <c r="BK258" s="2"/>
      <c r="BM258" s="2"/>
      <c r="BN258" s="2"/>
      <c r="BT258" s="2"/>
      <c r="BU258" s="2"/>
    </row>
    <row r="259" spans="1:73" ht="16.5" customHeight="1">
      <c r="A259" s="3">
        <v>2017</v>
      </c>
      <c r="B259" s="3">
        <v>18503</v>
      </c>
      <c r="C259" s="1" t="s">
        <v>437</v>
      </c>
      <c r="D259" s="2">
        <v>42719</v>
      </c>
      <c r="E259" s="1" t="s">
        <v>441</v>
      </c>
      <c r="F259" s="2">
        <v>42720</v>
      </c>
      <c r="G259" s="77">
        <v>91.28</v>
      </c>
      <c r="H259" s="77">
        <v>91.28</v>
      </c>
      <c r="I259" s="77">
        <v>0</v>
      </c>
      <c r="J259" s="2">
        <v>42768</v>
      </c>
      <c r="K259" s="78">
        <v>30</v>
      </c>
      <c r="L259" s="2">
        <v>42370</v>
      </c>
      <c r="M259" s="2">
        <v>42735</v>
      </c>
      <c r="N259" s="77">
        <v>0</v>
      </c>
      <c r="P259" s="77">
        <v>0</v>
      </c>
      <c r="Q259" s="78">
        <f>IF(J259-F259&gt;0,IF(R259="S",J259-F259,0),0)</f>
        <v>48</v>
      </c>
      <c r="R259" s="3" t="str">
        <f>IF(G259-H259-I259-P259&gt;0,"N",IF(J259=DATE(1900,1,1),"N","S"))</f>
        <v>S</v>
      </c>
      <c r="S259" s="77">
        <f>IF(G259-H259-I259-P259&gt;0,G259-H259-I259-P259,0)</f>
        <v>0</v>
      </c>
      <c r="T259" s="78">
        <f>IF(J259-D259&gt;0,IF(R259="S",J259-D259,0),0)</f>
        <v>49</v>
      </c>
      <c r="U259" s="77">
        <f>IF(R259="S",H259*Q259,0)</f>
        <v>4381.44</v>
      </c>
      <c r="V259" s="77">
        <f>IF(R259="S",H259*T259,0)</f>
        <v>4472.72</v>
      </c>
      <c r="W259" s="78">
        <f>IF(R259="S",J259-F259-K259,0)</f>
        <v>18</v>
      </c>
      <c r="X259" s="77">
        <f>IF(R259="S",H259*W259,0)</f>
        <v>1643.04</v>
      </c>
      <c r="AH259" s="2"/>
      <c r="AQ259" s="2"/>
      <c r="AS259" s="2"/>
      <c r="AT259" s="2"/>
      <c r="BD259" s="1"/>
      <c r="BE259" s="2"/>
      <c r="BF259" s="1"/>
      <c r="BG259" s="2"/>
      <c r="BK259" s="2"/>
      <c r="BM259" s="2"/>
      <c r="BN259" s="2"/>
      <c r="BT259" s="2"/>
      <c r="BU259" s="2"/>
    </row>
    <row r="260" spans="1:73" ht="16.5" customHeight="1">
      <c r="A260" s="3">
        <v>2017</v>
      </c>
      <c r="B260" s="3">
        <v>18502</v>
      </c>
      <c r="C260" s="1" t="s">
        <v>437</v>
      </c>
      <c r="D260" s="2">
        <v>42719</v>
      </c>
      <c r="E260" s="1" t="s">
        <v>442</v>
      </c>
      <c r="F260" s="2">
        <v>42720</v>
      </c>
      <c r="G260" s="77">
        <v>94.94</v>
      </c>
      <c r="H260" s="77">
        <v>94.94</v>
      </c>
      <c r="I260" s="77">
        <v>0</v>
      </c>
      <c r="J260" s="2">
        <v>42768</v>
      </c>
      <c r="K260" s="78">
        <v>30</v>
      </c>
      <c r="L260" s="2">
        <v>42370</v>
      </c>
      <c r="M260" s="2">
        <v>42735</v>
      </c>
      <c r="N260" s="77">
        <v>0</v>
      </c>
      <c r="P260" s="77">
        <v>0</v>
      </c>
      <c r="Q260" s="78">
        <f>IF(J260-F260&gt;0,IF(R260="S",J260-F260,0),0)</f>
        <v>48</v>
      </c>
      <c r="R260" s="3" t="str">
        <f>IF(G260-H260-I260-P260&gt;0,"N",IF(J260=DATE(1900,1,1),"N","S"))</f>
        <v>S</v>
      </c>
      <c r="S260" s="77">
        <f>IF(G260-H260-I260-P260&gt;0,G260-H260-I260-P260,0)</f>
        <v>0</v>
      </c>
      <c r="T260" s="78">
        <f>IF(J260-D260&gt;0,IF(R260="S",J260-D260,0),0)</f>
        <v>49</v>
      </c>
      <c r="U260" s="77">
        <f>IF(R260="S",H260*Q260,0)</f>
        <v>4557.12</v>
      </c>
      <c r="V260" s="77">
        <f>IF(R260="S",H260*T260,0)</f>
        <v>4652.06</v>
      </c>
      <c r="W260" s="78">
        <f>IF(R260="S",J260-F260-K260,0)</f>
        <v>18</v>
      </c>
      <c r="X260" s="77">
        <f>IF(R260="S",H260*W260,0)</f>
        <v>1708.92</v>
      </c>
      <c r="AH260" s="2"/>
      <c r="AQ260" s="2"/>
      <c r="AS260" s="2"/>
      <c r="AT260" s="2"/>
      <c r="BD260" s="1"/>
      <c r="BE260" s="2"/>
      <c r="BG260" s="2"/>
      <c r="BK260" s="2"/>
      <c r="BM260" s="2"/>
      <c r="BN260" s="2"/>
      <c r="BT260" s="2"/>
      <c r="BU260" s="2"/>
    </row>
    <row r="261" spans="1:73" ht="16.5" customHeight="1">
      <c r="A261" s="3">
        <v>2017</v>
      </c>
      <c r="B261" s="3">
        <v>18501</v>
      </c>
      <c r="C261" s="1" t="s">
        <v>437</v>
      </c>
      <c r="D261" s="2">
        <v>42719</v>
      </c>
      <c r="E261" s="1" t="s">
        <v>443</v>
      </c>
      <c r="F261" s="2">
        <v>42720</v>
      </c>
      <c r="G261" s="77">
        <v>91.28</v>
      </c>
      <c r="H261" s="77">
        <v>91.28</v>
      </c>
      <c r="I261" s="77">
        <v>0</v>
      </c>
      <c r="J261" s="2">
        <v>42768</v>
      </c>
      <c r="K261" s="78">
        <v>30</v>
      </c>
      <c r="L261" s="2">
        <v>42370</v>
      </c>
      <c r="M261" s="2">
        <v>42735</v>
      </c>
      <c r="N261" s="77">
        <v>0</v>
      </c>
      <c r="P261" s="77">
        <v>0</v>
      </c>
      <c r="Q261" s="78">
        <f>IF(J261-F261&gt;0,IF(R261="S",J261-F261,0),0)</f>
        <v>48</v>
      </c>
      <c r="R261" s="3" t="str">
        <f>IF(G261-H261-I261-P261&gt;0,"N",IF(J261=DATE(1900,1,1),"N","S"))</f>
        <v>S</v>
      </c>
      <c r="S261" s="77">
        <f>IF(G261-H261-I261-P261&gt;0,G261-H261-I261-P261,0)</f>
        <v>0</v>
      </c>
      <c r="T261" s="78">
        <f>IF(J261-D261&gt;0,IF(R261="S",J261-D261,0),0)</f>
        <v>49</v>
      </c>
      <c r="U261" s="77">
        <f>IF(R261="S",H261*Q261,0)</f>
        <v>4381.44</v>
      </c>
      <c r="V261" s="77">
        <f>IF(R261="S",H261*T261,0)</f>
        <v>4472.72</v>
      </c>
      <c r="W261" s="78">
        <f>IF(R261="S",J261-F261-K261,0)</f>
        <v>18</v>
      </c>
      <c r="X261" s="77">
        <f>IF(R261="S",H261*W261,0)</f>
        <v>1643.04</v>
      </c>
      <c r="AH261" s="2"/>
      <c r="AQ261" s="2"/>
      <c r="AS261" s="2"/>
      <c r="AT261" s="2"/>
      <c r="BD261" s="1"/>
      <c r="BE261" s="2"/>
      <c r="BG261" s="2"/>
      <c r="BK261" s="2"/>
      <c r="BM261" s="2"/>
      <c r="BN261" s="2"/>
      <c r="BT261" s="2"/>
      <c r="BU261" s="2"/>
    </row>
    <row r="262" spans="1:73" ht="16.5" customHeight="1">
      <c r="A262" s="3">
        <v>2017</v>
      </c>
      <c r="B262" s="3">
        <v>19046</v>
      </c>
      <c r="C262" s="1" t="s">
        <v>476</v>
      </c>
      <c r="D262" s="2">
        <v>42719</v>
      </c>
      <c r="E262" s="1" t="s">
        <v>477</v>
      </c>
      <c r="F262" s="2">
        <v>42732</v>
      </c>
      <c r="G262" s="77">
        <v>692.92</v>
      </c>
      <c r="H262" s="77">
        <v>692.92</v>
      </c>
      <c r="I262" s="77">
        <v>0</v>
      </c>
      <c r="J262" s="2">
        <v>42768</v>
      </c>
      <c r="K262" s="78">
        <v>30</v>
      </c>
      <c r="L262" s="2">
        <v>42370</v>
      </c>
      <c r="M262" s="2">
        <v>42735</v>
      </c>
      <c r="N262" s="77">
        <v>0</v>
      </c>
      <c r="P262" s="77">
        <v>0</v>
      </c>
      <c r="Q262" s="78">
        <f>IF(J262-F262&gt;0,IF(R262="S",J262-F262,0),0)</f>
        <v>36</v>
      </c>
      <c r="R262" s="3" t="str">
        <f>IF(G262-H262-I262-P262&gt;0,"N",IF(J262=DATE(1900,1,1),"N","S"))</f>
        <v>S</v>
      </c>
      <c r="S262" s="77">
        <f>IF(G262-H262-I262-P262&gt;0,G262-H262-I262-P262,0)</f>
        <v>0</v>
      </c>
      <c r="T262" s="78">
        <f>IF(J262-D262&gt;0,IF(R262="S",J262-D262,0),0)</f>
        <v>49</v>
      </c>
      <c r="U262" s="77">
        <f>IF(R262="S",H262*Q262,0)</f>
        <v>24945.12</v>
      </c>
      <c r="V262" s="77">
        <f>IF(R262="S",H262*T262,0)</f>
        <v>33953.08</v>
      </c>
      <c r="W262" s="78">
        <f>IF(R262="S",J262-F262-K262,0)</f>
        <v>6</v>
      </c>
      <c r="X262" s="77">
        <f>IF(R262="S",H262*W262,0)</f>
        <v>4157.52</v>
      </c>
      <c r="AH262" s="2"/>
      <c r="AQ262" s="2"/>
      <c r="AS262" s="2"/>
      <c r="AT262" s="2"/>
      <c r="BD262" s="1"/>
      <c r="BE262" s="2"/>
      <c r="BF262" s="1"/>
      <c r="BG262" s="2"/>
      <c r="BK262" s="2"/>
      <c r="BM262" s="2"/>
      <c r="BN262" s="2"/>
      <c r="BT262" s="2"/>
      <c r="BU262" s="2"/>
    </row>
    <row r="263" spans="1:73" ht="16.5" customHeight="1">
      <c r="A263" s="3">
        <v>2017</v>
      </c>
      <c r="B263" s="3">
        <v>18314</v>
      </c>
      <c r="C263" s="1" t="s">
        <v>275</v>
      </c>
      <c r="D263" s="2">
        <v>42718</v>
      </c>
      <c r="E263" s="1" t="s">
        <v>277</v>
      </c>
      <c r="F263" s="2">
        <v>42718</v>
      </c>
      <c r="G263" s="77">
        <v>973.83</v>
      </c>
      <c r="H263" s="77">
        <v>973.83</v>
      </c>
      <c r="I263" s="77">
        <v>0</v>
      </c>
      <c r="J263" s="2">
        <v>42768</v>
      </c>
      <c r="K263" s="78">
        <v>30</v>
      </c>
      <c r="L263" s="2">
        <v>42370</v>
      </c>
      <c r="M263" s="2">
        <v>42735</v>
      </c>
      <c r="N263" s="77">
        <v>0</v>
      </c>
      <c r="P263" s="77">
        <v>0</v>
      </c>
      <c r="Q263" s="78">
        <f>IF(J263-F263&gt;0,IF(R263="S",J263-F263,0),0)</f>
        <v>50</v>
      </c>
      <c r="R263" s="3" t="str">
        <f>IF(G263-H263-I263-P263&gt;0,"N",IF(J263=DATE(1900,1,1),"N","S"))</f>
        <v>S</v>
      </c>
      <c r="S263" s="77">
        <f>IF(G263-H263-I263-P263&gt;0,G263-H263-I263-P263,0)</f>
        <v>0</v>
      </c>
      <c r="T263" s="78">
        <f>IF(J263-D263&gt;0,IF(R263="S",J263-D263,0),0)</f>
        <v>50</v>
      </c>
      <c r="U263" s="77">
        <f>IF(R263="S",H263*Q263,0)</f>
        <v>48691.5</v>
      </c>
      <c r="V263" s="77">
        <f>IF(R263="S",H263*T263,0)</f>
        <v>48691.5</v>
      </c>
      <c r="W263" s="78">
        <f>IF(R263="S",J263-F263-K263,0)</f>
        <v>20</v>
      </c>
      <c r="X263" s="77">
        <f>IF(R263="S",H263*W263,0)</f>
        <v>19476.6</v>
      </c>
      <c r="AH263" s="2"/>
      <c r="AQ263" s="2"/>
      <c r="AS263" s="2"/>
      <c r="AT263" s="2"/>
      <c r="BD263" s="1"/>
      <c r="BE263" s="2"/>
      <c r="BF263" s="1"/>
      <c r="BG263" s="2"/>
      <c r="BK263" s="2"/>
      <c r="BM263" s="2"/>
      <c r="BN263" s="2"/>
      <c r="BT263" s="2"/>
      <c r="BU263" s="2"/>
    </row>
    <row r="264" spans="1:73" ht="16.5" customHeight="1">
      <c r="A264" s="3">
        <v>2017</v>
      </c>
      <c r="B264" s="3">
        <v>18617</v>
      </c>
      <c r="C264" s="1" t="s">
        <v>278</v>
      </c>
      <c r="D264" s="2">
        <v>42718</v>
      </c>
      <c r="E264" s="1" t="s">
        <v>281</v>
      </c>
      <c r="F264" s="2">
        <v>42723</v>
      </c>
      <c r="G264" s="77">
        <v>878.4</v>
      </c>
      <c r="H264" s="77">
        <v>878.4</v>
      </c>
      <c r="I264" s="77">
        <v>0</v>
      </c>
      <c r="J264" s="2">
        <v>42768</v>
      </c>
      <c r="K264" s="78">
        <v>30</v>
      </c>
      <c r="L264" s="2">
        <v>42370</v>
      </c>
      <c r="M264" s="2">
        <v>42735</v>
      </c>
      <c r="N264" s="77">
        <v>0</v>
      </c>
      <c r="P264" s="77">
        <v>0</v>
      </c>
      <c r="Q264" s="78">
        <f>IF(J264-F264&gt;0,IF(R264="S",J264-F264,0),0)</f>
        <v>45</v>
      </c>
      <c r="R264" s="3" t="str">
        <f>IF(G264-H264-I264-P264&gt;0,"N",IF(J264=DATE(1900,1,1),"N","S"))</f>
        <v>S</v>
      </c>
      <c r="S264" s="77">
        <f>IF(G264-H264-I264-P264&gt;0,G264-H264-I264-P264,0)</f>
        <v>0</v>
      </c>
      <c r="T264" s="78">
        <f>IF(J264-D264&gt;0,IF(R264="S",J264-D264,0),0)</f>
        <v>50</v>
      </c>
      <c r="U264" s="77">
        <f>IF(R264="S",H264*Q264,0)</f>
        <v>39528</v>
      </c>
      <c r="V264" s="77">
        <f>IF(R264="S",H264*T264,0)</f>
        <v>43920</v>
      </c>
      <c r="W264" s="78">
        <f>IF(R264="S",J264-F264-K264,0)</f>
        <v>15</v>
      </c>
      <c r="X264" s="77">
        <f>IF(R264="S",H264*W264,0)</f>
        <v>13176</v>
      </c>
      <c r="AH264" s="2"/>
      <c r="AQ264" s="2"/>
      <c r="AS264" s="2"/>
      <c r="AT264" s="2"/>
      <c r="BD264" s="1"/>
      <c r="BE264" s="2"/>
      <c r="BF264" s="1"/>
      <c r="BG264" s="2"/>
      <c r="BK264" s="2"/>
      <c r="BM264" s="2"/>
      <c r="BN264" s="2"/>
      <c r="BT264" s="2"/>
      <c r="BU264" s="2"/>
    </row>
    <row r="265" spans="1:73" ht="16.5" customHeight="1">
      <c r="A265" s="3">
        <v>2017</v>
      </c>
      <c r="B265" s="3">
        <v>1632</v>
      </c>
      <c r="C265" s="1" t="s">
        <v>344</v>
      </c>
      <c r="D265" s="2">
        <v>42766</v>
      </c>
      <c r="E265" s="1" t="s">
        <v>347</v>
      </c>
      <c r="F265" s="2">
        <v>42774</v>
      </c>
      <c r="G265" s="77">
        <v>387.96</v>
      </c>
      <c r="H265" s="77">
        <v>387.96</v>
      </c>
      <c r="I265" s="77">
        <v>0</v>
      </c>
      <c r="J265" s="2">
        <v>42816</v>
      </c>
      <c r="K265" s="78">
        <v>30</v>
      </c>
      <c r="L265" s="2">
        <v>42370</v>
      </c>
      <c r="M265" s="2">
        <v>42735</v>
      </c>
      <c r="N265" s="77">
        <v>0</v>
      </c>
      <c r="P265" s="77">
        <v>0</v>
      </c>
      <c r="Q265" s="78">
        <f>IF(J265-F265&gt;0,IF(R265="S",J265-F265,0),0)</f>
        <v>42</v>
      </c>
      <c r="R265" s="3" t="str">
        <f>IF(G265-H265-I265-P265&gt;0,"N",IF(J265=DATE(1900,1,1),"N","S"))</f>
        <v>S</v>
      </c>
      <c r="S265" s="77">
        <f>IF(G265-H265-I265-P265&gt;0,G265-H265-I265-P265,0)</f>
        <v>0</v>
      </c>
      <c r="T265" s="78">
        <f>IF(J265-D265&gt;0,IF(R265="S",J265-D265,0),0)</f>
        <v>50</v>
      </c>
      <c r="U265" s="77">
        <f>IF(R265="S",H265*Q265,0)</f>
        <v>16294.32</v>
      </c>
      <c r="V265" s="77">
        <f>IF(R265="S",H265*T265,0)</f>
        <v>19398</v>
      </c>
      <c r="W265" s="78">
        <f>IF(R265="S",J265-F265-K265,0)</f>
        <v>12</v>
      </c>
      <c r="X265" s="77">
        <f>IF(R265="S",H265*W265,0)</f>
        <v>4655.52</v>
      </c>
      <c r="AH265" s="2"/>
      <c r="AQ265" s="2"/>
      <c r="AS265" s="2"/>
      <c r="AT265" s="2"/>
      <c r="BD265" s="1"/>
      <c r="BE265" s="2"/>
      <c r="BF265" s="1"/>
      <c r="BG265" s="2"/>
      <c r="BK265" s="2"/>
      <c r="BM265" s="2"/>
      <c r="BN265" s="2"/>
      <c r="BT265" s="2"/>
      <c r="BU265" s="2"/>
    </row>
    <row r="266" spans="1:73" ht="16.5" customHeight="1">
      <c r="A266" s="3">
        <v>2017</v>
      </c>
      <c r="B266" s="3">
        <v>18744</v>
      </c>
      <c r="C266" s="1" t="s">
        <v>396</v>
      </c>
      <c r="D266" s="2">
        <v>42716</v>
      </c>
      <c r="E266" s="1" t="s">
        <v>397</v>
      </c>
      <c r="F266" s="2">
        <v>42724</v>
      </c>
      <c r="G266" s="77">
        <v>457.26</v>
      </c>
      <c r="H266" s="77">
        <v>457.26</v>
      </c>
      <c r="I266" s="77">
        <v>0</v>
      </c>
      <c r="J266" s="2">
        <v>42768</v>
      </c>
      <c r="K266" s="78">
        <v>30</v>
      </c>
      <c r="L266" s="2">
        <v>42370</v>
      </c>
      <c r="M266" s="2">
        <v>42735</v>
      </c>
      <c r="N266" s="77">
        <v>0</v>
      </c>
      <c r="P266" s="77">
        <v>0</v>
      </c>
      <c r="Q266" s="78">
        <f>IF(J266-F266&gt;0,IF(R266="S",J266-F266,0),0)</f>
        <v>44</v>
      </c>
      <c r="R266" s="3" t="str">
        <f>IF(G266-H266-I266-P266&gt;0,"N",IF(J266=DATE(1900,1,1),"N","S"))</f>
        <v>S</v>
      </c>
      <c r="S266" s="77">
        <f>IF(G266-H266-I266-P266&gt;0,G266-H266-I266-P266,0)</f>
        <v>0</v>
      </c>
      <c r="T266" s="78">
        <f>IF(J266-D266&gt;0,IF(R266="S",J266-D266,0),0)</f>
        <v>52</v>
      </c>
      <c r="U266" s="77">
        <f>IF(R266="S",H266*Q266,0)</f>
        <v>20119.44</v>
      </c>
      <c r="V266" s="77">
        <f>IF(R266="S",H266*T266,0)</f>
        <v>23777.52</v>
      </c>
      <c r="W266" s="78">
        <f>IF(R266="S",J266-F266-K266,0)</f>
        <v>14</v>
      </c>
      <c r="X266" s="77">
        <f>IF(R266="S",H266*W266,0)</f>
        <v>6401.64</v>
      </c>
      <c r="AH266" s="2"/>
      <c r="AQ266" s="2"/>
      <c r="AS266" s="2"/>
      <c r="AT266" s="2"/>
      <c r="BD266" s="1"/>
      <c r="BE266" s="2"/>
      <c r="BF266" s="1"/>
      <c r="BG266" s="2"/>
      <c r="BK266" s="2"/>
      <c r="BM266" s="2"/>
      <c r="BN266" s="2"/>
      <c r="BT266" s="2"/>
      <c r="BU266" s="2"/>
    </row>
    <row r="267" spans="1:73" ht="16.5" customHeight="1">
      <c r="A267" s="3">
        <v>2017</v>
      </c>
      <c r="B267" s="3">
        <v>1868</v>
      </c>
      <c r="C267" s="1" t="s">
        <v>328</v>
      </c>
      <c r="D267" s="2">
        <v>42779</v>
      </c>
      <c r="E267" s="1" t="s">
        <v>330</v>
      </c>
      <c r="F267" s="2">
        <v>42779</v>
      </c>
      <c r="G267" s="77">
        <v>1604.76</v>
      </c>
      <c r="H267" s="77">
        <v>1604.76</v>
      </c>
      <c r="I267" s="77">
        <v>0</v>
      </c>
      <c r="J267" s="2">
        <v>42832</v>
      </c>
      <c r="K267" s="78">
        <v>30</v>
      </c>
      <c r="L267" s="2">
        <v>42370</v>
      </c>
      <c r="M267" s="2">
        <v>42735</v>
      </c>
      <c r="N267" s="77">
        <v>0</v>
      </c>
      <c r="P267" s="77">
        <v>0</v>
      </c>
      <c r="Q267" s="78">
        <f>IF(J267-F267&gt;0,IF(R267="S",J267-F267,0),0)</f>
        <v>53</v>
      </c>
      <c r="R267" s="3" t="str">
        <f>IF(G267-H267-I267-P267&gt;0,"N",IF(J267=DATE(1900,1,1),"N","S"))</f>
        <v>S</v>
      </c>
      <c r="S267" s="77">
        <f>IF(G267-H267-I267-P267&gt;0,G267-H267-I267-P267,0)</f>
        <v>0</v>
      </c>
      <c r="T267" s="78">
        <f>IF(J267-D267&gt;0,IF(R267="S",J267-D267,0),0)</f>
        <v>53</v>
      </c>
      <c r="U267" s="77">
        <f>IF(R267="S",H267*Q267,0)</f>
        <v>85052.28</v>
      </c>
      <c r="V267" s="77">
        <f>IF(R267="S",H267*T267,0)</f>
        <v>85052.28</v>
      </c>
      <c r="W267" s="78">
        <f>IF(R267="S",J267-F267-K267,0)</f>
        <v>23</v>
      </c>
      <c r="X267" s="77">
        <f>IF(R267="S",H267*W267,0)</f>
        <v>36909.48</v>
      </c>
      <c r="AH267" s="2"/>
      <c r="AQ267" s="2"/>
      <c r="AS267" s="2"/>
      <c r="AT267" s="2"/>
      <c r="BD267" s="1"/>
      <c r="BE267" s="2"/>
      <c r="BF267" s="1"/>
      <c r="BG267" s="2"/>
      <c r="BK267" s="2"/>
      <c r="BM267" s="2"/>
      <c r="BN267" s="2"/>
      <c r="BT267" s="2"/>
      <c r="BU267" s="2"/>
    </row>
    <row r="268" spans="1:73" ht="16.5" customHeight="1">
      <c r="A268" s="3">
        <v>2017</v>
      </c>
      <c r="B268" s="3">
        <v>18158</v>
      </c>
      <c r="C268" s="1" t="s">
        <v>339</v>
      </c>
      <c r="D268" s="2">
        <v>42714</v>
      </c>
      <c r="E268" s="1" t="s">
        <v>340</v>
      </c>
      <c r="F268" s="2">
        <v>42716</v>
      </c>
      <c r="G268" s="77">
        <v>472.14</v>
      </c>
      <c r="H268" s="77">
        <v>472.14</v>
      </c>
      <c r="I268" s="77">
        <v>0</v>
      </c>
      <c r="J268" s="2">
        <v>42768</v>
      </c>
      <c r="K268" s="78">
        <v>30</v>
      </c>
      <c r="L268" s="2">
        <v>42370</v>
      </c>
      <c r="M268" s="2">
        <v>42735</v>
      </c>
      <c r="N268" s="77">
        <v>0</v>
      </c>
      <c r="P268" s="77">
        <v>0</v>
      </c>
      <c r="Q268" s="78">
        <f>IF(J268-F268&gt;0,IF(R268="S",J268-F268,0),0)</f>
        <v>52</v>
      </c>
      <c r="R268" s="3" t="str">
        <f>IF(G268-H268-I268-P268&gt;0,"N",IF(J268=DATE(1900,1,1),"N","S"))</f>
        <v>S</v>
      </c>
      <c r="S268" s="77">
        <f>IF(G268-H268-I268-P268&gt;0,G268-H268-I268-P268,0)</f>
        <v>0</v>
      </c>
      <c r="T268" s="78">
        <f>IF(J268-D268&gt;0,IF(R268="S",J268-D268,0),0)</f>
        <v>54</v>
      </c>
      <c r="U268" s="77">
        <f>IF(R268="S",H268*Q268,0)</f>
        <v>24551.28</v>
      </c>
      <c r="V268" s="77">
        <f>IF(R268="S",H268*T268,0)</f>
        <v>25495.56</v>
      </c>
      <c r="W268" s="78">
        <f>IF(R268="S",J268-F268-K268,0)</f>
        <v>22</v>
      </c>
      <c r="X268" s="77">
        <f>IF(R268="S",H268*W268,0)</f>
        <v>10387.08</v>
      </c>
      <c r="AH268" s="2"/>
      <c r="AQ268" s="2"/>
      <c r="AS268" s="2"/>
      <c r="AT268" s="2"/>
      <c r="BD268" s="1"/>
      <c r="BE268" s="2"/>
      <c r="BF268" s="1"/>
      <c r="BG268" s="2"/>
      <c r="BK268" s="2"/>
      <c r="BM268" s="2"/>
      <c r="BN268" s="2"/>
      <c r="BT268" s="2"/>
      <c r="BU268" s="2"/>
    </row>
    <row r="269" spans="1:73" ht="16.5" customHeight="1">
      <c r="A269" s="3">
        <v>2017</v>
      </c>
      <c r="B269" s="3">
        <v>18216</v>
      </c>
      <c r="C269" s="1" t="s">
        <v>417</v>
      </c>
      <c r="D269" s="2">
        <v>42711</v>
      </c>
      <c r="E269" s="1" t="s">
        <v>419</v>
      </c>
      <c r="F269" s="2">
        <v>42717</v>
      </c>
      <c r="G269" s="77">
        <v>158.6</v>
      </c>
      <c r="H269" s="77">
        <v>158.6</v>
      </c>
      <c r="I269" s="77">
        <v>0</v>
      </c>
      <c r="J269" s="2">
        <v>42765</v>
      </c>
      <c r="K269" s="78">
        <v>30</v>
      </c>
      <c r="L269" s="2">
        <v>42370</v>
      </c>
      <c r="M269" s="2">
        <v>42735</v>
      </c>
      <c r="N269" s="77">
        <v>0</v>
      </c>
      <c r="P269" s="77">
        <v>0</v>
      </c>
      <c r="Q269" s="78">
        <f>IF(J269-F269&gt;0,IF(R269="S",J269-F269,0),0)</f>
        <v>48</v>
      </c>
      <c r="R269" s="3" t="str">
        <f>IF(G269-H269-I269-P269&gt;0,"N",IF(J269=DATE(1900,1,1),"N","S"))</f>
        <v>S</v>
      </c>
      <c r="S269" s="77">
        <f>IF(G269-H269-I269-P269&gt;0,G269-H269-I269-P269,0)</f>
        <v>0</v>
      </c>
      <c r="T269" s="78">
        <f>IF(J269-D269&gt;0,IF(R269="S",J269-D269,0),0)</f>
        <v>54</v>
      </c>
      <c r="U269" s="77">
        <f>IF(R269="S",H269*Q269,0)</f>
        <v>7612.8</v>
      </c>
      <c r="V269" s="77">
        <f>IF(R269="S",H269*T269,0)</f>
        <v>8564.4</v>
      </c>
      <c r="W269" s="78">
        <f>IF(R269="S",J269-F269-K269,0)</f>
        <v>18</v>
      </c>
      <c r="X269" s="77">
        <f>IF(R269="S",H269*W269,0)</f>
        <v>2854.8</v>
      </c>
      <c r="AH269" s="2"/>
      <c r="AQ269" s="2"/>
      <c r="AS269" s="2"/>
      <c r="AT269" s="2"/>
      <c r="BD269" s="1"/>
      <c r="BE269" s="2"/>
      <c r="BF269" s="1"/>
      <c r="BG269" s="2"/>
      <c r="BK269" s="2"/>
      <c r="BM269" s="2"/>
      <c r="BN269" s="2"/>
      <c r="BT269" s="2"/>
      <c r="BU269" s="2"/>
    </row>
    <row r="270" spans="1:73" ht="16.5" customHeight="1">
      <c r="A270" s="3">
        <v>2017</v>
      </c>
      <c r="B270" s="3">
        <v>4476</v>
      </c>
      <c r="C270" s="1" t="s">
        <v>188</v>
      </c>
      <c r="D270" s="2">
        <v>42733</v>
      </c>
      <c r="E270" s="1" t="s">
        <v>189</v>
      </c>
      <c r="F270" s="2">
        <v>42733</v>
      </c>
      <c r="G270" s="77">
        <v>821.64</v>
      </c>
      <c r="H270" s="77">
        <v>821.64</v>
      </c>
      <c r="I270" s="77">
        <v>0</v>
      </c>
      <c r="J270" s="2">
        <v>42789</v>
      </c>
      <c r="K270" s="78">
        <v>30</v>
      </c>
      <c r="L270" s="2">
        <v>42370</v>
      </c>
      <c r="M270" s="2">
        <v>42735</v>
      </c>
      <c r="N270" s="77">
        <v>0</v>
      </c>
      <c r="P270" s="77">
        <v>0</v>
      </c>
      <c r="Q270" s="78">
        <f>IF(J270-F270&gt;0,IF(R270="S",J270-F270,0),0)</f>
        <v>56</v>
      </c>
      <c r="R270" s="3" t="str">
        <f>IF(G270-H270-I270-P270&gt;0,"N",IF(J270=DATE(1900,1,1),"N","S"))</f>
        <v>S</v>
      </c>
      <c r="S270" s="77">
        <f>IF(G270-H270-I270-P270&gt;0,G270-H270-I270-P270,0)</f>
        <v>0</v>
      </c>
      <c r="T270" s="78">
        <f>IF(J270-D270&gt;0,IF(R270="S",J270-D270,0),0)</f>
        <v>56</v>
      </c>
      <c r="U270" s="77">
        <f>IF(R270="S",H270*Q270,0)</f>
        <v>46011.84</v>
      </c>
      <c r="V270" s="77">
        <f>IF(R270="S",H270*T270,0)</f>
        <v>46011.84</v>
      </c>
      <c r="W270" s="78">
        <f>IF(R270="S",J270-F270-K270,0)</f>
        <v>26</v>
      </c>
      <c r="X270" s="77">
        <f>IF(R270="S",H270*W270,0)</f>
        <v>21362.64</v>
      </c>
      <c r="AH270" s="2"/>
      <c r="AQ270" s="2"/>
      <c r="AS270" s="2"/>
      <c r="AT270" s="2"/>
      <c r="BD270" s="1"/>
      <c r="BE270" s="2"/>
      <c r="BF270" s="1"/>
      <c r="BG270" s="2"/>
      <c r="BK270" s="2"/>
      <c r="BM270" s="2"/>
      <c r="BN270" s="2"/>
      <c r="BT270" s="2"/>
      <c r="BU270" s="2"/>
    </row>
    <row r="271" spans="1:73" ht="16.5" customHeight="1">
      <c r="A271" s="3">
        <v>2017</v>
      </c>
      <c r="B271" s="3">
        <v>4468</v>
      </c>
      <c r="C271" s="1" t="s">
        <v>247</v>
      </c>
      <c r="D271" s="2">
        <v>42733</v>
      </c>
      <c r="E271" s="1" t="s">
        <v>248</v>
      </c>
      <c r="F271" s="2">
        <v>42733</v>
      </c>
      <c r="G271" s="77">
        <v>126.01</v>
      </c>
      <c r="H271" s="77">
        <v>126.01</v>
      </c>
      <c r="I271" s="77">
        <v>0</v>
      </c>
      <c r="J271" s="2">
        <v>42789</v>
      </c>
      <c r="K271" s="78">
        <v>30</v>
      </c>
      <c r="L271" s="2">
        <v>42370</v>
      </c>
      <c r="M271" s="2">
        <v>42735</v>
      </c>
      <c r="N271" s="77">
        <v>0</v>
      </c>
      <c r="P271" s="77">
        <v>0</v>
      </c>
      <c r="Q271" s="78">
        <f>IF(J271-F271&gt;0,IF(R271="S",J271-F271,0),0)</f>
        <v>56</v>
      </c>
      <c r="R271" s="3" t="str">
        <f>IF(G271-H271-I271-P271&gt;0,"N",IF(J271=DATE(1900,1,1),"N","S"))</f>
        <v>S</v>
      </c>
      <c r="S271" s="77">
        <f>IF(G271-H271-I271-P271&gt;0,G271-H271-I271-P271,0)</f>
        <v>0</v>
      </c>
      <c r="T271" s="78">
        <f>IF(J271-D271&gt;0,IF(R271="S",J271-D271,0),0)</f>
        <v>56</v>
      </c>
      <c r="U271" s="77">
        <f>IF(R271="S",H271*Q271,0)</f>
        <v>7056.56</v>
      </c>
      <c r="V271" s="77">
        <f>IF(R271="S",H271*T271,0)</f>
        <v>7056.56</v>
      </c>
      <c r="W271" s="78">
        <f>IF(R271="S",J271-F271-K271,0)</f>
        <v>26</v>
      </c>
      <c r="X271" s="77">
        <f>IF(R271="S",H271*W271,0)</f>
        <v>3276.26</v>
      </c>
      <c r="AH271" s="2"/>
      <c r="AQ271" s="2"/>
      <c r="AS271" s="2"/>
      <c r="AT271" s="2"/>
      <c r="BD271" s="1"/>
      <c r="BE271" s="2"/>
      <c r="BF271" s="1"/>
      <c r="BG271" s="2"/>
      <c r="BK271" s="2"/>
      <c r="BM271" s="2"/>
      <c r="BN271" s="2"/>
      <c r="BT271" s="2"/>
      <c r="BU271" s="2"/>
    </row>
    <row r="272" spans="1:73" ht="16.5" customHeight="1">
      <c r="A272" s="3">
        <v>2017</v>
      </c>
      <c r="B272" s="3">
        <v>17754</v>
      </c>
      <c r="C272" s="1" t="s">
        <v>324</v>
      </c>
      <c r="D272" s="2">
        <v>42705</v>
      </c>
      <c r="E272" s="1" t="s">
        <v>325</v>
      </c>
      <c r="F272" s="2">
        <v>42706</v>
      </c>
      <c r="G272" s="77">
        <v>2171.14</v>
      </c>
      <c r="H272" s="77">
        <v>2171.14</v>
      </c>
      <c r="I272" s="77">
        <v>0</v>
      </c>
      <c r="J272" s="2">
        <v>42765</v>
      </c>
      <c r="K272" s="78">
        <v>30</v>
      </c>
      <c r="L272" s="2">
        <v>42370</v>
      </c>
      <c r="M272" s="2">
        <v>42735</v>
      </c>
      <c r="N272" s="77">
        <v>0</v>
      </c>
      <c r="P272" s="77">
        <v>0</v>
      </c>
      <c r="Q272" s="78">
        <f>IF(J272-F272&gt;0,IF(R272="S",J272-F272,0),0)</f>
        <v>59</v>
      </c>
      <c r="R272" s="3" t="str">
        <f>IF(G272-H272-I272-P272&gt;0,"N",IF(J272=DATE(1900,1,1),"N","S"))</f>
        <v>S</v>
      </c>
      <c r="S272" s="77">
        <f>IF(G272-H272-I272-P272&gt;0,G272-H272-I272-P272,0)</f>
        <v>0</v>
      </c>
      <c r="T272" s="78">
        <f>IF(J272-D272&gt;0,IF(R272="S",J272-D272,0),0)</f>
        <v>60</v>
      </c>
      <c r="U272" s="77">
        <f>IF(R272="S",H272*Q272,0)</f>
        <v>128097.26</v>
      </c>
      <c r="V272" s="77">
        <f>IF(R272="S",H272*T272,0)</f>
        <v>130268.4</v>
      </c>
      <c r="W272" s="78">
        <f>IF(R272="S",J272-F272-K272,0)</f>
        <v>29</v>
      </c>
      <c r="X272" s="77">
        <f>IF(R272="S",H272*W272,0)</f>
        <v>62963.06</v>
      </c>
      <c r="AH272" s="2"/>
      <c r="AQ272" s="2"/>
      <c r="AS272" s="2"/>
      <c r="AT272" s="2"/>
      <c r="BD272" s="1"/>
      <c r="BE272" s="2"/>
      <c r="BF272" s="1"/>
      <c r="BG272" s="2"/>
      <c r="BK272" s="2"/>
      <c r="BM272" s="2"/>
      <c r="BN272" s="2"/>
      <c r="BT272" s="2"/>
      <c r="BU272" s="2"/>
    </row>
    <row r="273" spans="1:73" ht="16.5" customHeight="1">
      <c r="A273" s="3">
        <v>2017</v>
      </c>
      <c r="B273" s="3">
        <v>17777</v>
      </c>
      <c r="C273" s="1" t="s">
        <v>317</v>
      </c>
      <c r="D273" s="2">
        <v>42704</v>
      </c>
      <c r="E273" s="1" t="s">
        <v>319</v>
      </c>
      <c r="F273" s="2">
        <v>42706</v>
      </c>
      <c r="G273" s="77">
        <v>639.28</v>
      </c>
      <c r="H273" s="77">
        <v>639.28</v>
      </c>
      <c r="I273" s="77">
        <v>0</v>
      </c>
      <c r="J273" s="2">
        <v>42765</v>
      </c>
      <c r="K273" s="78">
        <v>30</v>
      </c>
      <c r="L273" s="2">
        <v>42370</v>
      </c>
      <c r="M273" s="2">
        <v>42735</v>
      </c>
      <c r="N273" s="77">
        <v>0</v>
      </c>
      <c r="P273" s="77">
        <v>0</v>
      </c>
      <c r="Q273" s="78">
        <f>IF(J273-F273&gt;0,IF(R273="S",J273-F273,0),0)</f>
        <v>59</v>
      </c>
      <c r="R273" s="3" t="str">
        <f>IF(G273-H273-I273-P273&gt;0,"N",IF(J273=DATE(1900,1,1),"N","S"))</f>
        <v>S</v>
      </c>
      <c r="S273" s="77">
        <f>IF(G273-H273-I273-P273&gt;0,G273-H273-I273-P273,0)</f>
        <v>0</v>
      </c>
      <c r="T273" s="78">
        <f>IF(J273-D273&gt;0,IF(R273="S",J273-D273,0),0)</f>
        <v>61</v>
      </c>
      <c r="U273" s="77">
        <f>IF(R273="S",H273*Q273,0)</f>
        <v>37717.52</v>
      </c>
      <c r="V273" s="77">
        <f>IF(R273="S",H273*T273,0)</f>
        <v>38996.08</v>
      </c>
      <c r="W273" s="78">
        <f>IF(R273="S",J273-F273-K273,0)</f>
        <v>29</v>
      </c>
      <c r="X273" s="77">
        <f>IF(R273="S",H273*W273,0)</f>
        <v>18539.12</v>
      </c>
      <c r="AH273" s="2"/>
      <c r="AQ273" s="2"/>
      <c r="AS273" s="2"/>
      <c r="AT273" s="2"/>
      <c r="BD273" s="1"/>
      <c r="BE273" s="2"/>
      <c r="BF273" s="1"/>
      <c r="BG273" s="2"/>
      <c r="BK273" s="2"/>
      <c r="BM273" s="2"/>
      <c r="BN273" s="2"/>
      <c r="BT273" s="2"/>
      <c r="BU273" s="2"/>
    </row>
    <row r="274" spans="1:73" ht="16.5" customHeight="1">
      <c r="A274" s="3">
        <v>2017</v>
      </c>
      <c r="B274" s="3">
        <v>17776</v>
      </c>
      <c r="C274" s="1" t="s">
        <v>317</v>
      </c>
      <c r="D274" s="2">
        <v>42704</v>
      </c>
      <c r="E274" s="1" t="s">
        <v>320</v>
      </c>
      <c r="F274" s="2">
        <v>42706</v>
      </c>
      <c r="G274" s="77">
        <v>85.72</v>
      </c>
      <c r="H274" s="77">
        <v>85.72</v>
      </c>
      <c r="I274" s="77">
        <v>0</v>
      </c>
      <c r="J274" s="2">
        <v>42765</v>
      </c>
      <c r="K274" s="78">
        <v>30</v>
      </c>
      <c r="L274" s="2">
        <v>42370</v>
      </c>
      <c r="M274" s="2">
        <v>42735</v>
      </c>
      <c r="N274" s="77">
        <v>0</v>
      </c>
      <c r="P274" s="77">
        <v>0</v>
      </c>
      <c r="Q274" s="78">
        <f>IF(J274-F274&gt;0,IF(R274="S",J274-F274,0),0)</f>
        <v>59</v>
      </c>
      <c r="R274" s="3" t="str">
        <f>IF(G274-H274-I274-P274&gt;0,"N",IF(J274=DATE(1900,1,1),"N","S"))</f>
        <v>S</v>
      </c>
      <c r="S274" s="77">
        <f>IF(G274-H274-I274-P274&gt;0,G274-H274-I274-P274,0)</f>
        <v>0</v>
      </c>
      <c r="T274" s="78">
        <f>IF(J274-D274&gt;0,IF(R274="S",J274-D274,0),0)</f>
        <v>61</v>
      </c>
      <c r="U274" s="77">
        <f>IF(R274="S",H274*Q274,0)</f>
        <v>5057.48</v>
      </c>
      <c r="V274" s="77">
        <f>IF(R274="S",H274*T274,0)</f>
        <v>5228.92</v>
      </c>
      <c r="W274" s="78">
        <f>IF(R274="S",J274-F274-K274,0)</f>
        <v>29</v>
      </c>
      <c r="X274" s="77">
        <f>IF(R274="S",H274*W274,0)</f>
        <v>2485.88</v>
      </c>
      <c r="AH274" s="2"/>
      <c r="AQ274" s="2"/>
      <c r="AS274" s="2"/>
      <c r="AT274" s="2"/>
      <c r="BD274" s="1"/>
      <c r="BE274" s="2"/>
      <c r="BF274" s="1"/>
      <c r="BG274" s="2"/>
      <c r="BK274" s="2"/>
      <c r="BM274" s="2"/>
      <c r="BN274" s="2"/>
      <c r="BT274" s="2"/>
      <c r="BU274" s="2"/>
    </row>
    <row r="275" spans="1:73" ht="16.5" customHeight="1">
      <c r="A275" s="3">
        <v>2017</v>
      </c>
      <c r="B275" s="3">
        <v>18315</v>
      </c>
      <c r="C275" s="1" t="s">
        <v>124</v>
      </c>
      <c r="D275" s="2">
        <v>42706</v>
      </c>
      <c r="E275" s="1" t="s">
        <v>125</v>
      </c>
      <c r="F275" s="2">
        <v>42718</v>
      </c>
      <c r="G275" s="77">
        <v>1517.68</v>
      </c>
      <c r="H275" s="77">
        <v>1517.68</v>
      </c>
      <c r="I275" s="77">
        <v>0</v>
      </c>
      <c r="J275" s="2">
        <v>42768</v>
      </c>
      <c r="K275" s="78">
        <v>30</v>
      </c>
      <c r="L275" s="2">
        <v>42370</v>
      </c>
      <c r="M275" s="2">
        <v>42735</v>
      </c>
      <c r="N275" s="77">
        <v>0</v>
      </c>
      <c r="P275" s="77">
        <v>0</v>
      </c>
      <c r="Q275" s="78">
        <f>IF(J275-F275&gt;0,IF(R275="S",J275-F275,0),0)</f>
        <v>50</v>
      </c>
      <c r="R275" s="3" t="str">
        <f>IF(G275-H275-I275-P275&gt;0,"N",IF(J275=DATE(1900,1,1),"N","S"))</f>
        <v>S</v>
      </c>
      <c r="S275" s="77">
        <f>IF(G275-H275-I275-P275&gt;0,G275-H275-I275-P275,0)</f>
        <v>0</v>
      </c>
      <c r="T275" s="78">
        <f>IF(J275-D275&gt;0,IF(R275="S",J275-D275,0),0)</f>
        <v>62</v>
      </c>
      <c r="U275" s="77">
        <f>IF(R275="S",H275*Q275,0)</f>
        <v>75884</v>
      </c>
      <c r="V275" s="77">
        <f>IF(R275="S",H275*T275,0)</f>
        <v>94096.16</v>
      </c>
      <c r="W275" s="78">
        <f>IF(R275="S",J275-F275-K275,0)</f>
        <v>20</v>
      </c>
      <c r="X275" s="77">
        <f>IF(R275="S",H275*W275,0)</f>
        <v>30353.6</v>
      </c>
      <c r="AH275" s="2"/>
      <c r="AQ275" s="2"/>
      <c r="AS275" s="2"/>
      <c r="AT275" s="2"/>
      <c r="BD275" s="1"/>
      <c r="BE275" s="2"/>
      <c r="BF275" s="1"/>
      <c r="BG275" s="2"/>
      <c r="BK275" s="2"/>
      <c r="BM275" s="2"/>
      <c r="BN275" s="2"/>
      <c r="BT275" s="2"/>
      <c r="BU275" s="2"/>
    </row>
    <row r="276" spans="1:73" ht="16.5" customHeight="1">
      <c r="A276" s="3">
        <v>2017</v>
      </c>
      <c r="B276" s="3">
        <v>17837</v>
      </c>
      <c r="C276" s="1" t="s">
        <v>129</v>
      </c>
      <c r="D276" s="2">
        <v>42706</v>
      </c>
      <c r="E276" s="1" t="s">
        <v>130</v>
      </c>
      <c r="F276" s="2">
        <v>42709</v>
      </c>
      <c r="G276" s="77">
        <v>339.9</v>
      </c>
      <c r="H276" s="77">
        <v>339.9</v>
      </c>
      <c r="I276" s="77">
        <v>0</v>
      </c>
      <c r="J276" s="2">
        <v>42768</v>
      </c>
      <c r="K276" s="78">
        <v>30</v>
      </c>
      <c r="L276" s="2">
        <v>42370</v>
      </c>
      <c r="M276" s="2">
        <v>42735</v>
      </c>
      <c r="N276" s="77">
        <v>0</v>
      </c>
      <c r="P276" s="77">
        <v>0</v>
      </c>
      <c r="Q276" s="78">
        <f>IF(J276-F276&gt;0,IF(R276="S",J276-F276,0),0)</f>
        <v>59</v>
      </c>
      <c r="R276" s="3" t="str">
        <f>IF(G276-H276-I276-P276&gt;0,"N",IF(J276=DATE(1900,1,1),"N","S"))</f>
        <v>S</v>
      </c>
      <c r="S276" s="77">
        <f>IF(G276-H276-I276-P276&gt;0,G276-H276-I276-P276,0)</f>
        <v>0</v>
      </c>
      <c r="T276" s="78">
        <f>IF(J276-D276&gt;0,IF(R276="S",J276-D276,0),0)</f>
        <v>62</v>
      </c>
      <c r="U276" s="77">
        <f>IF(R276="S",H276*Q276,0)</f>
        <v>20054.1</v>
      </c>
      <c r="V276" s="77">
        <f>IF(R276="S",H276*T276,0)</f>
        <v>21073.8</v>
      </c>
      <c r="W276" s="78">
        <f>IF(R276="S",J276-F276-K276,0)</f>
        <v>29</v>
      </c>
      <c r="X276" s="77">
        <f>IF(R276="S",H276*W276,0)</f>
        <v>9857.1</v>
      </c>
      <c r="AH276" s="2"/>
      <c r="AQ276" s="2"/>
      <c r="AS276" s="2"/>
      <c r="AT276" s="2"/>
      <c r="BD276" s="1"/>
      <c r="BE276" s="2"/>
      <c r="BF276" s="1"/>
      <c r="BG276" s="2"/>
      <c r="BK276" s="2"/>
      <c r="BM276" s="2"/>
      <c r="BN276" s="2"/>
      <c r="BT276" s="2"/>
      <c r="BU276" s="2"/>
    </row>
    <row r="277" spans="1:73" ht="16.5" customHeight="1">
      <c r="A277" s="3">
        <v>2017</v>
      </c>
      <c r="B277" s="3">
        <v>17836</v>
      </c>
      <c r="C277" s="1" t="s">
        <v>129</v>
      </c>
      <c r="D277" s="2">
        <v>42706</v>
      </c>
      <c r="E277" s="1" t="s">
        <v>132</v>
      </c>
      <c r="F277" s="2">
        <v>42709</v>
      </c>
      <c r="G277" s="77">
        <v>553.58</v>
      </c>
      <c r="H277" s="77">
        <v>553.58</v>
      </c>
      <c r="I277" s="77">
        <v>0</v>
      </c>
      <c r="J277" s="2">
        <v>42768</v>
      </c>
      <c r="K277" s="78">
        <v>30</v>
      </c>
      <c r="L277" s="2">
        <v>42370</v>
      </c>
      <c r="M277" s="2">
        <v>42735</v>
      </c>
      <c r="N277" s="77">
        <v>0</v>
      </c>
      <c r="P277" s="77">
        <v>0</v>
      </c>
      <c r="Q277" s="78">
        <f>IF(J277-F277&gt;0,IF(R277="S",J277-F277,0),0)</f>
        <v>59</v>
      </c>
      <c r="R277" s="3" t="str">
        <f>IF(G277-H277-I277-P277&gt;0,"N",IF(J277=DATE(1900,1,1),"N","S"))</f>
        <v>S</v>
      </c>
      <c r="S277" s="77">
        <f>IF(G277-H277-I277-P277&gt;0,G277-H277-I277-P277,0)</f>
        <v>0</v>
      </c>
      <c r="T277" s="78">
        <f>IF(J277-D277&gt;0,IF(R277="S",J277-D277,0),0)</f>
        <v>62</v>
      </c>
      <c r="U277" s="77">
        <f>IF(R277="S",H277*Q277,0)</f>
        <v>32661.22</v>
      </c>
      <c r="V277" s="77">
        <f>IF(R277="S",H277*T277,0)</f>
        <v>34321.96</v>
      </c>
      <c r="W277" s="78">
        <f>IF(R277="S",J277-F277-K277,0)</f>
        <v>29</v>
      </c>
      <c r="X277" s="77">
        <f>IF(R277="S",H277*W277,0)</f>
        <v>16053.82</v>
      </c>
      <c r="AH277" s="2"/>
      <c r="AQ277" s="2"/>
      <c r="AS277" s="2"/>
      <c r="AT277" s="2"/>
      <c r="BD277" s="1"/>
      <c r="BE277" s="2"/>
      <c r="BF277" s="1"/>
      <c r="BG277" s="2"/>
      <c r="BK277" s="2"/>
      <c r="BM277" s="2"/>
      <c r="BN277" s="2"/>
      <c r="BT277" s="2"/>
      <c r="BU277" s="2"/>
    </row>
    <row r="278" spans="1:73" ht="16.5" customHeight="1">
      <c r="A278" s="3">
        <v>2017</v>
      </c>
      <c r="B278" s="3">
        <v>4413</v>
      </c>
      <c r="C278" s="1" t="s">
        <v>169</v>
      </c>
      <c r="D278" s="2">
        <v>42726</v>
      </c>
      <c r="E278" s="1" t="s">
        <v>172</v>
      </c>
      <c r="F278" s="2">
        <v>42731</v>
      </c>
      <c r="G278" s="77">
        <v>180.02</v>
      </c>
      <c r="H278" s="77">
        <v>180.02</v>
      </c>
      <c r="I278" s="77">
        <v>0</v>
      </c>
      <c r="J278" s="2">
        <v>42789</v>
      </c>
      <c r="K278" s="78">
        <v>30</v>
      </c>
      <c r="L278" s="2">
        <v>42370</v>
      </c>
      <c r="M278" s="2">
        <v>42735</v>
      </c>
      <c r="N278" s="77">
        <v>0</v>
      </c>
      <c r="P278" s="77">
        <v>0</v>
      </c>
      <c r="Q278" s="78">
        <f>IF(J278-F278&gt;0,IF(R278="S",J278-F278,0),0)</f>
        <v>58</v>
      </c>
      <c r="R278" s="3" t="str">
        <f>IF(G278-H278-I278-P278&gt;0,"N",IF(J278=DATE(1900,1,1),"N","S"))</f>
        <v>S</v>
      </c>
      <c r="S278" s="77">
        <f>IF(G278-H278-I278-P278&gt;0,G278-H278-I278-P278,0)</f>
        <v>0</v>
      </c>
      <c r="T278" s="78">
        <f>IF(J278-D278&gt;0,IF(R278="S",J278-D278,0),0)</f>
        <v>63</v>
      </c>
      <c r="U278" s="77">
        <f>IF(R278="S",H278*Q278,0)</f>
        <v>10441.16</v>
      </c>
      <c r="V278" s="77">
        <f>IF(R278="S",H278*T278,0)</f>
        <v>11341.26</v>
      </c>
      <c r="W278" s="78">
        <f>IF(R278="S",J278-F278-K278,0)</f>
        <v>28</v>
      </c>
      <c r="X278" s="77">
        <f>IF(R278="S",H278*W278,0)</f>
        <v>5040.56</v>
      </c>
      <c r="AH278" s="2"/>
      <c r="AQ278" s="2"/>
      <c r="AS278" s="2"/>
      <c r="AT278" s="2"/>
      <c r="BD278" s="1"/>
      <c r="BE278" s="2"/>
      <c r="BF278" s="1"/>
      <c r="BG278" s="2"/>
      <c r="BK278" s="2"/>
      <c r="BM278" s="2"/>
      <c r="BN278" s="2"/>
      <c r="BT278" s="2"/>
      <c r="BU278" s="2"/>
    </row>
    <row r="279" spans="1:73" ht="16.5" customHeight="1">
      <c r="A279" s="3">
        <v>2017</v>
      </c>
      <c r="B279" s="3">
        <v>1630</v>
      </c>
      <c r="C279" s="1" t="s">
        <v>422</v>
      </c>
      <c r="D279" s="2">
        <v>42738</v>
      </c>
      <c r="E279" s="1" t="s">
        <v>118</v>
      </c>
      <c r="F279" s="2">
        <v>42774</v>
      </c>
      <c r="G279" s="77">
        <v>3678.3</v>
      </c>
      <c r="H279" s="77">
        <v>3678.3</v>
      </c>
      <c r="I279" s="77">
        <v>0</v>
      </c>
      <c r="J279" s="2">
        <v>42801</v>
      </c>
      <c r="K279" s="78">
        <v>30</v>
      </c>
      <c r="L279" s="2">
        <v>42370</v>
      </c>
      <c r="M279" s="2">
        <v>42735</v>
      </c>
      <c r="N279" s="77">
        <v>0</v>
      </c>
      <c r="P279" s="77">
        <v>0</v>
      </c>
      <c r="Q279" s="78">
        <f>IF(J279-F279&gt;0,IF(R279="S",J279-F279,0),0)</f>
        <v>27</v>
      </c>
      <c r="R279" s="3" t="str">
        <f>IF(G279-H279-I279-P279&gt;0,"N",IF(J279=DATE(1900,1,1),"N","S"))</f>
        <v>S</v>
      </c>
      <c r="S279" s="77">
        <f>IF(G279-H279-I279-P279&gt;0,G279-H279-I279-P279,0)</f>
        <v>0</v>
      </c>
      <c r="T279" s="78">
        <f>IF(J279-D279&gt;0,IF(R279="S",J279-D279,0),0)</f>
        <v>63</v>
      </c>
      <c r="U279" s="77">
        <f>IF(R279="S",H279*Q279,0)</f>
        <v>99314.1</v>
      </c>
      <c r="V279" s="77">
        <f>IF(R279="S",H279*T279,0)</f>
        <v>231732.9</v>
      </c>
      <c r="W279" s="78">
        <f>IF(R279="S",J279-F279-K279,0)</f>
        <v>-3</v>
      </c>
      <c r="X279" s="77">
        <f>IF(R279="S",H279*W279,0)</f>
        <v>-11034.9</v>
      </c>
      <c r="AH279" s="2"/>
      <c r="AQ279" s="2"/>
      <c r="AS279" s="2"/>
      <c r="AT279" s="2"/>
      <c r="BD279" s="1"/>
      <c r="BE279" s="2"/>
      <c r="BF279" s="1"/>
      <c r="BG279" s="2"/>
      <c r="BK279" s="2"/>
      <c r="BM279" s="2"/>
      <c r="BN279" s="2"/>
      <c r="BT279" s="2"/>
      <c r="BU279" s="2"/>
    </row>
    <row r="280" spans="1:73" ht="16.5" customHeight="1">
      <c r="A280" s="3">
        <v>2017</v>
      </c>
      <c r="B280" s="3">
        <v>17844</v>
      </c>
      <c r="C280" s="1" t="s">
        <v>126</v>
      </c>
      <c r="D280" s="2">
        <v>42704</v>
      </c>
      <c r="E280" s="1" t="s">
        <v>128</v>
      </c>
      <c r="F280" s="2">
        <v>42709</v>
      </c>
      <c r="G280" s="77">
        <v>1741.25</v>
      </c>
      <c r="H280" s="77">
        <v>1741.25</v>
      </c>
      <c r="I280" s="77">
        <v>0</v>
      </c>
      <c r="J280" s="2">
        <v>42768</v>
      </c>
      <c r="K280" s="78">
        <v>30</v>
      </c>
      <c r="L280" s="2">
        <v>42370</v>
      </c>
      <c r="M280" s="2">
        <v>42735</v>
      </c>
      <c r="N280" s="77">
        <v>0</v>
      </c>
      <c r="P280" s="77">
        <v>0</v>
      </c>
      <c r="Q280" s="78">
        <f>IF(J280-F280&gt;0,IF(R280="S",J280-F280,0),0)</f>
        <v>59</v>
      </c>
      <c r="R280" s="3" t="str">
        <f>IF(G280-H280-I280-P280&gt;0,"N",IF(J280=DATE(1900,1,1),"N","S"))</f>
        <v>S</v>
      </c>
      <c r="S280" s="77">
        <f>IF(G280-H280-I280-P280&gt;0,G280-H280-I280-P280,0)</f>
        <v>0</v>
      </c>
      <c r="T280" s="78">
        <f>IF(J280-D280&gt;0,IF(R280="S",J280-D280,0),0)</f>
        <v>64</v>
      </c>
      <c r="U280" s="77">
        <f>IF(R280="S",H280*Q280,0)</f>
        <v>102733.75</v>
      </c>
      <c r="V280" s="77">
        <f>IF(R280="S",H280*T280,0)</f>
        <v>111440</v>
      </c>
      <c r="W280" s="78">
        <f>IF(R280="S",J280-F280-K280,0)</f>
        <v>29</v>
      </c>
      <c r="X280" s="77">
        <f>IF(R280="S",H280*W280,0)</f>
        <v>50496.25</v>
      </c>
      <c r="AH280" s="2"/>
      <c r="AQ280" s="2"/>
      <c r="AS280" s="2"/>
      <c r="AT280" s="2"/>
      <c r="BD280" s="1"/>
      <c r="BE280" s="2"/>
      <c r="BF280" s="1"/>
      <c r="BG280" s="2"/>
      <c r="BK280" s="2"/>
      <c r="BM280" s="2"/>
      <c r="BN280" s="2"/>
      <c r="BT280" s="2"/>
      <c r="BU280" s="2"/>
    </row>
    <row r="281" spans="1:73" ht="16.5" customHeight="1">
      <c r="A281" s="3">
        <v>2017</v>
      </c>
      <c r="B281" s="3">
        <v>17979</v>
      </c>
      <c r="C281" s="1" t="s">
        <v>253</v>
      </c>
      <c r="D281" s="2">
        <v>42704</v>
      </c>
      <c r="E281" s="1" t="s">
        <v>254</v>
      </c>
      <c r="F281" s="2">
        <v>42711</v>
      </c>
      <c r="G281" s="77">
        <v>355.73</v>
      </c>
      <c r="H281" s="77">
        <v>355.73</v>
      </c>
      <c r="I281" s="77">
        <v>0</v>
      </c>
      <c r="J281" s="2">
        <v>42768</v>
      </c>
      <c r="K281" s="78">
        <v>30</v>
      </c>
      <c r="L281" s="2">
        <v>42370</v>
      </c>
      <c r="M281" s="2">
        <v>42735</v>
      </c>
      <c r="N281" s="77">
        <v>0</v>
      </c>
      <c r="P281" s="77">
        <v>0</v>
      </c>
      <c r="Q281" s="78">
        <f>IF(J281-F281&gt;0,IF(R281="S",J281-F281,0),0)</f>
        <v>57</v>
      </c>
      <c r="R281" s="3" t="str">
        <f>IF(G281-H281-I281-P281&gt;0,"N",IF(J281=DATE(1900,1,1),"N","S"))</f>
        <v>S</v>
      </c>
      <c r="S281" s="77">
        <f>IF(G281-H281-I281-P281&gt;0,G281-H281-I281-P281,0)</f>
        <v>0</v>
      </c>
      <c r="T281" s="78">
        <f>IF(J281-D281&gt;0,IF(R281="S",J281-D281,0),0)</f>
        <v>64</v>
      </c>
      <c r="U281" s="77">
        <f>IF(R281="S",H281*Q281,0)</f>
        <v>20276.61</v>
      </c>
      <c r="V281" s="77">
        <f>IF(R281="S",H281*T281,0)</f>
        <v>22766.72</v>
      </c>
      <c r="W281" s="78">
        <f>IF(R281="S",J281-F281-K281,0)</f>
        <v>27</v>
      </c>
      <c r="X281" s="77">
        <f>IF(R281="S",H281*W281,0)</f>
        <v>9604.71</v>
      </c>
      <c r="AH281" s="2"/>
      <c r="AQ281" s="2"/>
      <c r="AS281" s="2"/>
      <c r="AT281" s="2"/>
      <c r="BD281" s="1"/>
      <c r="BE281" s="2"/>
      <c r="BF281" s="1"/>
      <c r="BG281" s="2"/>
      <c r="BK281" s="2"/>
      <c r="BM281" s="2"/>
      <c r="BN281" s="2"/>
      <c r="BT281" s="2"/>
      <c r="BU281" s="2"/>
    </row>
    <row r="282" spans="1:73" ht="16.5" customHeight="1">
      <c r="A282" s="3">
        <v>2017</v>
      </c>
      <c r="B282" s="3">
        <v>18831</v>
      </c>
      <c r="C282" s="1" t="s">
        <v>264</v>
      </c>
      <c r="D282" s="2">
        <v>42704</v>
      </c>
      <c r="E282" s="1" t="s">
        <v>267</v>
      </c>
      <c r="F282" s="2">
        <v>42726</v>
      </c>
      <c r="G282" s="77">
        <v>399.26</v>
      </c>
      <c r="H282" s="77">
        <v>399.26</v>
      </c>
      <c r="I282" s="77">
        <v>0</v>
      </c>
      <c r="J282" s="2">
        <v>42768</v>
      </c>
      <c r="K282" s="78">
        <v>30</v>
      </c>
      <c r="L282" s="2">
        <v>42370</v>
      </c>
      <c r="M282" s="2">
        <v>42735</v>
      </c>
      <c r="N282" s="77">
        <v>0</v>
      </c>
      <c r="P282" s="77">
        <v>0</v>
      </c>
      <c r="Q282" s="78">
        <f>IF(J282-F282&gt;0,IF(R282="S",J282-F282,0),0)</f>
        <v>42</v>
      </c>
      <c r="R282" s="3" t="str">
        <f>IF(G282-H282-I282-P282&gt;0,"N",IF(J282=DATE(1900,1,1),"N","S"))</f>
        <v>S</v>
      </c>
      <c r="S282" s="77">
        <f>IF(G282-H282-I282-P282&gt;0,G282-H282-I282-P282,0)</f>
        <v>0</v>
      </c>
      <c r="T282" s="78">
        <f>IF(J282-D282&gt;0,IF(R282="S",J282-D282,0),0)</f>
        <v>64</v>
      </c>
      <c r="U282" s="77">
        <f>IF(R282="S",H282*Q282,0)</f>
        <v>16768.92</v>
      </c>
      <c r="V282" s="77">
        <f>IF(R282="S",H282*T282,0)</f>
        <v>25552.64</v>
      </c>
      <c r="W282" s="78">
        <f>IF(R282="S",J282-F282-K282,0)</f>
        <v>12</v>
      </c>
      <c r="X282" s="77">
        <f>IF(R282="S",H282*W282,0)</f>
        <v>4791.12</v>
      </c>
      <c r="AH282" s="2"/>
      <c r="AQ282" s="2"/>
      <c r="AS282" s="2"/>
      <c r="AT282" s="2"/>
      <c r="BD282" s="1"/>
      <c r="BE282" s="2"/>
      <c r="BF282" s="1"/>
      <c r="BG282" s="2"/>
      <c r="BK282" s="2"/>
      <c r="BM282" s="2"/>
      <c r="BN282" s="2"/>
      <c r="BT282" s="2"/>
      <c r="BU282" s="2"/>
    </row>
    <row r="283" spans="1:73" ht="16.5" customHeight="1">
      <c r="A283" s="3">
        <v>2017</v>
      </c>
      <c r="B283" s="3">
        <v>17714</v>
      </c>
      <c r="C283" s="1" t="s">
        <v>299</v>
      </c>
      <c r="D283" s="2">
        <v>42704</v>
      </c>
      <c r="E283" s="1" t="s">
        <v>300</v>
      </c>
      <c r="F283" s="2">
        <v>42705</v>
      </c>
      <c r="G283" s="77">
        <v>440</v>
      </c>
      <c r="H283" s="77">
        <v>440</v>
      </c>
      <c r="I283" s="77">
        <v>0</v>
      </c>
      <c r="J283" s="2">
        <v>42768</v>
      </c>
      <c r="K283" s="78">
        <v>30</v>
      </c>
      <c r="L283" s="2">
        <v>42370</v>
      </c>
      <c r="M283" s="2">
        <v>42735</v>
      </c>
      <c r="N283" s="77">
        <v>0</v>
      </c>
      <c r="P283" s="77">
        <v>0</v>
      </c>
      <c r="Q283" s="78">
        <f>IF(J283-F283&gt;0,IF(R283="S",J283-F283,0),0)</f>
        <v>63</v>
      </c>
      <c r="R283" s="3" t="str">
        <f>IF(G283-H283-I283-P283&gt;0,"N",IF(J283=DATE(1900,1,1),"N","S"))</f>
        <v>S</v>
      </c>
      <c r="S283" s="77">
        <f>IF(G283-H283-I283-P283&gt;0,G283-H283-I283-P283,0)</f>
        <v>0</v>
      </c>
      <c r="T283" s="78">
        <f>IF(J283-D283&gt;0,IF(R283="S",J283-D283,0),0)</f>
        <v>64</v>
      </c>
      <c r="U283" s="77">
        <f>IF(R283="S",H283*Q283,0)</f>
        <v>27720</v>
      </c>
      <c r="V283" s="77">
        <f>IF(R283="S",H283*T283,0)</f>
        <v>28160</v>
      </c>
      <c r="W283" s="78">
        <f>IF(R283="S",J283-F283-K283,0)</f>
        <v>33</v>
      </c>
      <c r="X283" s="77">
        <f>IF(R283="S",H283*W283,0)</f>
        <v>14520</v>
      </c>
      <c r="AH283" s="2"/>
      <c r="AQ283" s="2"/>
      <c r="AS283" s="2"/>
      <c r="AT283" s="2"/>
      <c r="BD283" s="1"/>
      <c r="BE283" s="2"/>
      <c r="BF283" s="1"/>
      <c r="BG283" s="2"/>
      <c r="BK283" s="2"/>
      <c r="BM283" s="2"/>
      <c r="BN283" s="2"/>
      <c r="BT283" s="2"/>
      <c r="BU283" s="2"/>
    </row>
    <row r="284" spans="1:73" ht="16.5" customHeight="1">
      <c r="A284" s="3">
        <v>2017</v>
      </c>
      <c r="B284" s="3">
        <v>4378</v>
      </c>
      <c r="C284" s="1" t="s">
        <v>354</v>
      </c>
      <c r="D284" s="2">
        <v>42725</v>
      </c>
      <c r="E284" s="1" t="s">
        <v>355</v>
      </c>
      <c r="F284" s="2">
        <v>42725</v>
      </c>
      <c r="G284" s="77">
        <v>387.96</v>
      </c>
      <c r="H284" s="77">
        <v>387.96</v>
      </c>
      <c r="I284" s="77">
        <v>0</v>
      </c>
      <c r="J284" s="2">
        <v>42789</v>
      </c>
      <c r="K284" s="78">
        <v>30</v>
      </c>
      <c r="L284" s="2">
        <v>42370</v>
      </c>
      <c r="M284" s="2">
        <v>42735</v>
      </c>
      <c r="N284" s="77">
        <v>0</v>
      </c>
      <c r="P284" s="77">
        <v>0</v>
      </c>
      <c r="Q284" s="78">
        <f>IF(J284-F284&gt;0,IF(R284="S",J284-F284,0),0)</f>
        <v>64</v>
      </c>
      <c r="R284" s="3" t="str">
        <f>IF(G284-H284-I284-P284&gt;0,"N",IF(J284=DATE(1900,1,1),"N","S"))</f>
        <v>S</v>
      </c>
      <c r="S284" s="77">
        <f>IF(G284-H284-I284-P284&gt;0,G284-H284-I284-P284,0)</f>
        <v>0</v>
      </c>
      <c r="T284" s="78">
        <f>IF(J284-D284&gt;0,IF(R284="S",J284-D284,0),0)</f>
        <v>64</v>
      </c>
      <c r="U284" s="77">
        <f>IF(R284="S",H284*Q284,0)</f>
        <v>24829.44</v>
      </c>
      <c r="V284" s="77">
        <f>IF(R284="S",H284*T284,0)</f>
        <v>24829.44</v>
      </c>
      <c r="W284" s="78">
        <f>IF(R284="S",J284-F284-K284,0)</f>
        <v>34</v>
      </c>
      <c r="X284" s="77">
        <f>IF(R284="S",H284*W284,0)</f>
        <v>13190.64</v>
      </c>
      <c r="AH284" s="2"/>
      <c r="AQ284" s="2"/>
      <c r="AS284" s="2"/>
      <c r="AT284" s="2"/>
      <c r="BD284" s="1"/>
      <c r="BE284" s="2"/>
      <c r="BF284" s="1"/>
      <c r="BG284" s="2"/>
      <c r="BK284" s="2"/>
      <c r="BM284" s="2"/>
      <c r="BN284" s="2"/>
      <c r="BT284" s="2"/>
      <c r="BU284" s="2"/>
    </row>
    <row r="285" spans="1:73" ht="16.5" customHeight="1">
      <c r="A285" s="3">
        <v>2017</v>
      </c>
      <c r="B285" s="3">
        <v>17914</v>
      </c>
      <c r="C285" s="1" t="s">
        <v>356</v>
      </c>
      <c r="D285" s="2">
        <v>42704</v>
      </c>
      <c r="E285" s="1" t="s">
        <v>374</v>
      </c>
      <c r="F285" s="2">
        <v>42710</v>
      </c>
      <c r="G285" s="77">
        <v>129.32</v>
      </c>
      <c r="H285" s="77">
        <v>129.32</v>
      </c>
      <c r="I285" s="77">
        <v>0</v>
      </c>
      <c r="J285" s="2">
        <v>42768</v>
      </c>
      <c r="K285" s="78">
        <v>30</v>
      </c>
      <c r="L285" s="2">
        <v>42370</v>
      </c>
      <c r="M285" s="2">
        <v>42735</v>
      </c>
      <c r="N285" s="77">
        <v>0</v>
      </c>
      <c r="P285" s="77">
        <v>0</v>
      </c>
      <c r="Q285" s="78">
        <f>IF(J285-F285&gt;0,IF(R285="S",J285-F285,0),0)</f>
        <v>58</v>
      </c>
      <c r="R285" s="3" t="str">
        <f>IF(G285-H285-I285-P285&gt;0,"N",IF(J285=DATE(1900,1,1),"N","S"))</f>
        <v>S</v>
      </c>
      <c r="S285" s="77">
        <f>IF(G285-H285-I285-P285&gt;0,G285-H285-I285-P285,0)</f>
        <v>0</v>
      </c>
      <c r="T285" s="78">
        <f>IF(J285-D285&gt;0,IF(R285="S",J285-D285,0),0)</f>
        <v>64</v>
      </c>
      <c r="U285" s="77">
        <f>IF(R285="S",H285*Q285,0)</f>
        <v>7500.56</v>
      </c>
      <c r="V285" s="77">
        <f>IF(R285="S",H285*T285,0)</f>
        <v>8276.48</v>
      </c>
      <c r="W285" s="78">
        <f>IF(R285="S",J285-F285-K285,0)</f>
        <v>28</v>
      </c>
      <c r="X285" s="77">
        <f>IF(R285="S",H285*W285,0)</f>
        <v>3620.96</v>
      </c>
      <c r="AH285" s="2"/>
      <c r="AQ285" s="2"/>
      <c r="AS285" s="2"/>
      <c r="AT285" s="2"/>
      <c r="BD285" s="1"/>
      <c r="BE285" s="2"/>
      <c r="BF285" s="1"/>
      <c r="BG285" s="2"/>
      <c r="BK285" s="2"/>
      <c r="BM285" s="2"/>
      <c r="BN285" s="2"/>
      <c r="BT285" s="2"/>
      <c r="BU285" s="2"/>
    </row>
    <row r="286" spans="1:73" ht="16.5" customHeight="1">
      <c r="A286" s="3">
        <v>2017</v>
      </c>
      <c r="B286" s="3">
        <v>17756</v>
      </c>
      <c r="C286" s="1" t="s">
        <v>490</v>
      </c>
      <c r="D286" s="2">
        <v>42703</v>
      </c>
      <c r="E286" s="1" t="s">
        <v>491</v>
      </c>
      <c r="F286" s="2">
        <v>42706</v>
      </c>
      <c r="G286" s="77">
        <v>2801.12</v>
      </c>
      <c r="H286" s="77">
        <v>2801.12</v>
      </c>
      <c r="I286" s="77">
        <v>0</v>
      </c>
      <c r="J286" s="2">
        <v>42768</v>
      </c>
      <c r="K286" s="78">
        <v>30</v>
      </c>
      <c r="L286" s="2">
        <v>42370</v>
      </c>
      <c r="M286" s="2">
        <v>42735</v>
      </c>
      <c r="N286" s="77">
        <v>0</v>
      </c>
      <c r="P286" s="77">
        <v>0</v>
      </c>
      <c r="Q286" s="78">
        <f>IF(J286-F286&gt;0,IF(R286="S",J286-F286,0),0)</f>
        <v>62</v>
      </c>
      <c r="R286" s="3" t="str">
        <f>IF(G286-H286-I286-P286&gt;0,"N",IF(J286=DATE(1900,1,1),"N","S"))</f>
        <v>S</v>
      </c>
      <c r="S286" s="77">
        <f>IF(G286-H286-I286-P286&gt;0,G286-H286-I286-P286,0)</f>
        <v>0</v>
      </c>
      <c r="T286" s="78">
        <f>IF(J286-D286&gt;0,IF(R286="S",J286-D286,0),0)</f>
        <v>65</v>
      </c>
      <c r="U286" s="77">
        <f>IF(R286="S",H286*Q286,0)</f>
        <v>173669.44</v>
      </c>
      <c r="V286" s="77">
        <f>IF(R286="S",H286*T286,0)</f>
        <v>182072.8</v>
      </c>
      <c r="W286" s="78">
        <f>IF(R286="S",J286-F286-K286,0)</f>
        <v>32</v>
      </c>
      <c r="X286" s="77">
        <f>IF(R286="S",H286*W286,0)</f>
        <v>89635.84</v>
      </c>
      <c r="AH286" s="2"/>
      <c r="AQ286" s="2"/>
      <c r="AS286" s="2"/>
      <c r="AT286" s="2"/>
      <c r="BD286" s="1"/>
      <c r="BE286" s="2"/>
      <c r="BF286" s="1"/>
      <c r="BG286" s="2"/>
      <c r="BK286" s="2"/>
      <c r="BM286" s="2"/>
      <c r="BN286" s="2"/>
      <c r="BT286" s="2"/>
      <c r="BU286" s="2"/>
    </row>
    <row r="287" spans="1:73" ht="16.5" customHeight="1">
      <c r="A287" s="3">
        <v>2017</v>
      </c>
      <c r="B287" s="3">
        <v>8</v>
      </c>
      <c r="C287" s="1" t="s">
        <v>91</v>
      </c>
      <c r="D287" s="2">
        <v>42735</v>
      </c>
      <c r="E287" s="1" t="s">
        <v>98</v>
      </c>
      <c r="F287" s="2">
        <v>42737</v>
      </c>
      <c r="G287" s="77">
        <v>2415.6</v>
      </c>
      <c r="H287" s="77">
        <v>2415.6</v>
      </c>
      <c r="I287" s="77">
        <v>0</v>
      </c>
      <c r="J287" s="2">
        <v>42801</v>
      </c>
      <c r="K287" s="78">
        <v>30</v>
      </c>
      <c r="L287" s="2">
        <v>42370</v>
      </c>
      <c r="M287" s="2">
        <v>42735</v>
      </c>
      <c r="N287" s="77">
        <v>0</v>
      </c>
      <c r="P287" s="77">
        <v>0</v>
      </c>
      <c r="Q287" s="78">
        <f>IF(J287-F287&gt;0,IF(R287="S",J287-F287,0),0)</f>
        <v>64</v>
      </c>
      <c r="R287" s="3" t="str">
        <f>IF(G287-H287-I287-P287&gt;0,"N",IF(J287=DATE(1900,1,1),"N","S"))</f>
        <v>S</v>
      </c>
      <c r="S287" s="77">
        <f>IF(G287-H287-I287-P287&gt;0,G287-H287-I287-P287,0)</f>
        <v>0</v>
      </c>
      <c r="T287" s="78">
        <f>IF(J287-D287&gt;0,IF(R287="S",J287-D287,0),0)</f>
        <v>66</v>
      </c>
      <c r="U287" s="77">
        <f>IF(R287="S",H287*Q287,0)</f>
        <v>154598.4</v>
      </c>
      <c r="V287" s="77">
        <f>IF(R287="S",H287*T287,0)</f>
        <v>159429.6</v>
      </c>
      <c r="W287" s="78">
        <f>IF(R287="S",J287-F287-K287,0)</f>
        <v>34</v>
      </c>
      <c r="X287" s="77">
        <f>IF(R287="S",H287*W287,0)</f>
        <v>82130.4</v>
      </c>
      <c r="AH287" s="2"/>
      <c r="AQ287" s="2"/>
      <c r="AS287" s="2"/>
      <c r="AT287" s="2"/>
      <c r="BD287" s="1"/>
      <c r="BE287" s="2"/>
      <c r="BF287" s="1"/>
      <c r="BG287" s="2"/>
      <c r="BK287" s="2"/>
      <c r="BM287" s="2"/>
      <c r="BN287" s="2"/>
      <c r="BT287" s="2"/>
      <c r="BU287" s="2"/>
    </row>
    <row r="288" spans="1:73" ht="16.5" customHeight="1">
      <c r="A288" s="3">
        <v>2017</v>
      </c>
      <c r="B288" s="3">
        <v>673</v>
      </c>
      <c r="C288" s="1" t="s">
        <v>91</v>
      </c>
      <c r="D288" s="2">
        <v>42735</v>
      </c>
      <c r="E288" s="1" t="s">
        <v>99</v>
      </c>
      <c r="F288" s="2">
        <v>42753</v>
      </c>
      <c r="G288" s="77">
        <v>1690.92</v>
      </c>
      <c r="H288" s="77">
        <v>1690.92</v>
      </c>
      <c r="I288" s="77">
        <v>0</v>
      </c>
      <c r="J288" s="2">
        <v>42801</v>
      </c>
      <c r="K288" s="78">
        <v>30</v>
      </c>
      <c r="L288" s="2">
        <v>42370</v>
      </c>
      <c r="M288" s="2">
        <v>42735</v>
      </c>
      <c r="N288" s="77">
        <v>0</v>
      </c>
      <c r="P288" s="77">
        <v>0</v>
      </c>
      <c r="Q288" s="78">
        <f>IF(J288-F288&gt;0,IF(R288="S",J288-F288,0),0)</f>
        <v>48</v>
      </c>
      <c r="R288" s="3" t="str">
        <f>IF(G288-H288-I288-P288&gt;0,"N",IF(J288=DATE(1900,1,1),"N","S"))</f>
        <v>S</v>
      </c>
      <c r="S288" s="77">
        <f>IF(G288-H288-I288-P288&gt;0,G288-H288-I288-P288,0)</f>
        <v>0</v>
      </c>
      <c r="T288" s="78">
        <f>IF(J288-D288&gt;0,IF(R288="S",J288-D288,0),0)</f>
        <v>66</v>
      </c>
      <c r="U288" s="77">
        <f>IF(R288="S",H288*Q288,0)</f>
        <v>81164.16</v>
      </c>
      <c r="V288" s="77">
        <f>IF(R288="S",H288*T288,0)</f>
        <v>111600.72</v>
      </c>
      <c r="W288" s="78">
        <f>IF(R288="S",J288-F288-K288,0)</f>
        <v>18</v>
      </c>
      <c r="X288" s="77">
        <f>IF(R288="S",H288*W288,0)</f>
        <v>30436.56</v>
      </c>
      <c r="AH288" s="2"/>
      <c r="AQ288" s="2"/>
      <c r="AS288" s="2"/>
      <c r="AT288" s="2"/>
      <c r="BD288" s="1"/>
      <c r="BE288" s="2"/>
      <c r="BF288" s="1"/>
      <c r="BG288" s="2"/>
      <c r="BK288" s="2"/>
      <c r="BM288" s="2"/>
      <c r="BN288" s="2"/>
      <c r="BT288" s="2"/>
      <c r="BU288" s="2"/>
    </row>
    <row r="289" spans="1:73" ht="16.5" customHeight="1">
      <c r="A289" s="3">
        <v>2017</v>
      </c>
      <c r="B289" s="3">
        <v>2514</v>
      </c>
      <c r="C289" s="1" t="s">
        <v>328</v>
      </c>
      <c r="D289" s="2">
        <v>42766</v>
      </c>
      <c r="E289" s="1" t="s">
        <v>332</v>
      </c>
      <c r="F289" s="2">
        <v>42788</v>
      </c>
      <c r="G289" s="77">
        <v>2015.23</v>
      </c>
      <c r="H289" s="77">
        <v>2015.23</v>
      </c>
      <c r="I289" s="77">
        <v>0</v>
      </c>
      <c r="J289" s="2">
        <v>42832</v>
      </c>
      <c r="K289" s="78">
        <v>30</v>
      </c>
      <c r="L289" s="2">
        <v>42370</v>
      </c>
      <c r="M289" s="2">
        <v>42735</v>
      </c>
      <c r="N289" s="77">
        <v>0</v>
      </c>
      <c r="P289" s="77">
        <v>0</v>
      </c>
      <c r="Q289" s="78">
        <f>IF(J289-F289&gt;0,IF(R289="S",J289-F289,0),0)</f>
        <v>44</v>
      </c>
      <c r="R289" s="3" t="str">
        <f>IF(G289-H289-I289-P289&gt;0,"N",IF(J289=DATE(1900,1,1),"N","S"))</f>
        <v>S</v>
      </c>
      <c r="S289" s="77">
        <f>IF(G289-H289-I289-P289&gt;0,G289-H289-I289-P289,0)</f>
        <v>0</v>
      </c>
      <c r="T289" s="78">
        <f>IF(J289-D289&gt;0,IF(R289="S",J289-D289,0),0)</f>
        <v>66</v>
      </c>
      <c r="U289" s="77">
        <f>IF(R289="S",H289*Q289,0)</f>
        <v>88670.12</v>
      </c>
      <c r="V289" s="77">
        <f>IF(R289="S",H289*T289,0)</f>
        <v>133005.18</v>
      </c>
      <c r="W289" s="78">
        <f>IF(R289="S",J289-F289-K289,0)</f>
        <v>14</v>
      </c>
      <c r="X289" s="77">
        <f>IF(R289="S",H289*W289,0)</f>
        <v>28213.22</v>
      </c>
      <c r="AH289" s="2"/>
      <c r="AQ289" s="2"/>
      <c r="AS289" s="2"/>
      <c r="AT289" s="2"/>
      <c r="BD289" s="1"/>
      <c r="BE289" s="2"/>
      <c r="BF289" s="1"/>
      <c r="BG289" s="2"/>
      <c r="BK289" s="2"/>
      <c r="BM289" s="2"/>
      <c r="BN289" s="2"/>
      <c r="BT289" s="2"/>
      <c r="BU289" s="2"/>
    </row>
    <row r="290" spans="1:73" ht="16.5" customHeight="1">
      <c r="A290" s="3">
        <v>2017</v>
      </c>
      <c r="B290" s="3">
        <v>2280</v>
      </c>
      <c r="C290" s="1" t="s">
        <v>101</v>
      </c>
      <c r="D290" s="2">
        <v>42735</v>
      </c>
      <c r="E290" s="1" t="s">
        <v>102</v>
      </c>
      <c r="F290" s="2">
        <v>42786</v>
      </c>
      <c r="G290" s="77">
        <v>4314.2</v>
      </c>
      <c r="H290" s="77">
        <v>4314.2</v>
      </c>
      <c r="I290" s="77">
        <v>0</v>
      </c>
      <c r="J290" s="2">
        <v>42802</v>
      </c>
      <c r="K290" s="78">
        <v>30</v>
      </c>
      <c r="L290" s="2">
        <v>42370</v>
      </c>
      <c r="M290" s="2">
        <v>42735</v>
      </c>
      <c r="N290" s="77">
        <v>0</v>
      </c>
      <c r="P290" s="77">
        <v>0</v>
      </c>
      <c r="Q290" s="78">
        <f>IF(J290-F290&gt;0,IF(R290="S",J290-F290,0),0)</f>
        <v>16</v>
      </c>
      <c r="R290" s="3" t="str">
        <f>IF(G290-H290-I290-P290&gt;0,"N",IF(J290=DATE(1900,1,1),"N","S"))</f>
        <v>S</v>
      </c>
      <c r="S290" s="77">
        <f>IF(G290-H290-I290-P290&gt;0,G290-H290-I290-P290,0)</f>
        <v>0</v>
      </c>
      <c r="T290" s="78">
        <f>IF(J290-D290&gt;0,IF(R290="S",J290-D290,0),0)</f>
        <v>67</v>
      </c>
      <c r="U290" s="77">
        <f>IF(R290="S",H290*Q290,0)</f>
        <v>69027.2</v>
      </c>
      <c r="V290" s="77">
        <f>IF(R290="S",H290*T290,0)</f>
        <v>289051.4</v>
      </c>
      <c r="W290" s="78">
        <f>IF(R290="S",J290-F290-K290,0)</f>
        <v>-14</v>
      </c>
      <c r="X290" s="77">
        <f>IF(R290="S",H290*W290,0)</f>
        <v>-60398.8</v>
      </c>
      <c r="AH290" s="2"/>
      <c r="AQ290" s="2"/>
      <c r="AS290" s="2"/>
      <c r="AT290" s="2"/>
      <c r="BD290" s="1"/>
      <c r="BE290" s="2"/>
      <c r="BF290" s="1"/>
      <c r="BG290" s="2"/>
      <c r="BK290" s="2"/>
      <c r="BM290" s="2"/>
      <c r="BN290" s="2"/>
      <c r="BT290" s="2"/>
      <c r="BU290" s="2"/>
    </row>
    <row r="291" spans="1:73" ht="16.5" customHeight="1">
      <c r="A291" s="3">
        <v>2017</v>
      </c>
      <c r="B291" s="3">
        <v>1756</v>
      </c>
      <c r="C291" s="1" t="s">
        <v>175</v>
      </c>
      <c r="D291" s="2">
        <v>42735</v>
      </c>
      <c r="E291" s="1" t="s">
        <v>176</v>
      </c>
      <c r="F291" s="2">
        <v>42775</v>
      </c>
      <c r="G291" s="77">
        <v>3948.41</v>
      </c>
      <c r="H291" s="77">
        <v>3948.41</v>
      </c>
      <c r="I291" s="77">
        <v>0</v>
      </c>
      <c r="J291" s="2">
        <v>42802</v>
      </c>
      <c r="K291" s="78">
        <v>30</v>
      </c>
      <c r="L291" s="2">
        <v>42370</v>
      </c>
      <c r="M291" s="2">
        <v>42735</v>
      </c>
      <c r="N291" s="77">
        <v>0</v>
      </c>
      <c r="P291" s="77">
        <v>0</v>
      </c>
      <c r="Q291" s="78">
        <f>IF(J291-F291&gt;0,IF(R291="S",J291-F291,0),0)</f>
        <v>27</v>
      </c>
      <c r="R291" s="3" t="str">
        <f>IF(G291-H291-I291-P291&gt;0,"N",IF(J291=DATE(1900,1,1),"N","S"))</f>
        <v>S</v>
      </c>
      <c r="S291" s="77">
        <f>IF(G291-H291-I291-P291&gt;0,G291-H291-I291-P291,0)</f>
        <v>0</v>
      </c>
      <c r="T291" s="78">
        <f>IF(J291-D291&gt;0,IF(R291="S",J291-D291,0),0)</f>
        <v>67</v>
      </c>
      <c r="U291" s="77">
        <f>IF(R291="S",H291*Q291,0)</f>
        <v>106607.07</v>
      </c>
      <c r="V291" s="77">
        <f>IF(R291="S",H291*T291,0)</f>
        <v>264543.47</v>
      </c>
      <c r="W291" s="78">
        <f>IF(R291="S",J291-F291-K291,0)</f>
        <v>-3</v>
      </c>
      <c r="X291" s="77">
        <f>IF(R291="S",H291*W291,0)</f>
        <v>-11845.23</v>
      </c>
      <c r="AH291" s="2"/>
      <c r="AQ291" s="2"/>
      <c r="AS291" s="2"/>
      <c r="AT291" s="2"/>
      <c r="BD291" s="1"/>
      <c r="BE291" s="2"/>
      <c r="BF291" s="1"/>
      <c r="BG291" s="2"/>
      <c r="BK291" s="2"/>
      <c r="BM291" s="2"/>
      <c r="BN291" s="2"/>
      <c r="BT291" s="2"/>
      <c r="BU291" s="2"/>
    </row>
    <row r="292" spans="1:73" ht="16.5" customHeight="1">
      <c r="A292" s="3">
        <v>2017</v>
      </c>
      <c r="B292" s="3">
        <v>17323</v>
      </c>
      <c r="C292" s="1" t="s">
        <v>70</v>
      </c>
      <c r="D292" s="2">
        <v>42698</v>
      </c>
      <c r="E292" s="1" t="s">
        <v>71</v>
      </c>
      <c r="F292" s="2">
        <v>42699</v>
      </c>
      <c r="G292" s="77">
        <v>3979.64</v>
      </c>
      <c r="H292" s="77">
        <v>3979.64</v>
      </c>
      <c r="I292" s="77">
        <v>0</v>
      </c>
      <c r="J292" s="2">
        <v>42769</v>
      </c>
      <c r="K292" s="78">
        <v>30</v>
      </c>
      <c r="L292" s="2">
        <v>42370</v>
      </c>
      <c r="M292" s="2">
        <v>42735</v>
      </c>
      <c r="N292" s="77">
        <v>0</v>
      </c>
      <c r="P292" s="77">
        <v>0</v>
      </c>
      <c r="Q292" s="78">
        <f>IF(J292-F292&gt;0,IF(R292="S",J292-F292,0),0)</f>
        <v>70</v>
      </c>
      <c r="R292" s="3" t="str">
        <f>IF(G292-H292-I292-P292&gt;0,"N",IF(J292=DATE(1900,1,1),"N","S"))</f>
        <v>S</v>
      </c>
      <c r="S292" s="77">
        <f>IF(G292-H292-I292-P292&gt;0,G292-H292-I292-P292,0)</f>
        <v>0</v>
      </c>
      <c r="T292" s="78">
        <f>IF(J292-D292&gt;0,IF(R292="S",J292-D292,0),0)</f>
        <v>71</v>
      </c>
      <c r="U292" s="77">
        <f>IF(R292="S",H292*Q292,0)</f>
        <v>278574.8</v>
      </c>
      <c r="V292" s="77">
        <f>IF(R292="S",H292*T292,0)</f>
        <v>282554.44</v>
      </c>
      <c r="W292" s="78">
        <f>IF(R292="S",J292-F292-K292,0)</f>
        <v>40</v>
      </c>
      <c r="X292" s="77">
        <f>IF(R292="S",H292*W292,0)</f>
        <v>159185.6</v>
      </c>
      <c r="AH292" s="2"/>
      <c r="AQ292" s="2"/>
      <c r="AS292" s="2"/>
      <c r="AT292" s="2"/>
      <c r="BD292" s="1"/>
      <c r="BE292" s="2"/>
      <c r="BF292" s="1"/>
      <c r="BG292" s="2"/>
      <c r="BK292" s="2"/>
      <c r="BM292" s="2"/>
      <c r="BN292" s="2"/>
      <c r="BT292" s="2"/>
      <c r="BU292" s="2"/>
    </row>
    <row r="293" spans="1:73" ht="16.5" customHeight="1">
      <c r="A293" s="3">
        <v>2017</v>
      </c>
      <c r="B293" s="3">
        <v>1880</v>
      </c>
      <c r="C293" s="1" t="s">
        <v>136</v>
      </c>
      <c r="D293" s="2">
        <v>42735</v>
      </c>
      <c r="E293" s="1" t="s">
        <v>138</v>
      </c>
      <c r="F293" s="2">
        <v>42779</v>
      </c>
      <c r="G293" s="77">
        <v>46.99</v>
      </c>
      <c r="H293" s="77">
        <v>46.99</v>
      </c>
      <c r="I293" s="77">
        <v>0</v>
      </c>
      <c r="J293" s="2">
        <v>42810</v>
      </c>
      <c r="K293" s="78">
        <v>30</v>
      </c>
      <c r="L293" s="2">
        <v>42370</v>
      </c>
      <c r="M293" s="2">
        <v>42735</v>
      </c>
      <c r="N293" s="77">
        <v>0</v>
      </c>
      <c r="P293" s="77">
        <v>0</v>
      </c>
      <c r="Q293" s="78">
        <f>IF(J293-F293&gt;0,IF(R293="S",J293-F293,0),0)</f>
        <v>31</v>
      </c>
      <c r="R293" s="3" t="str">
        <f>IF(G293-H293-I293-P293&gt;0,"N",IF(J293=DATE(1900,1,1),"N","S"))</f>
        <v>S</v>
      </c>
      <c r="S293" s="77">
        <f>IF(G293-H293-I293-P293&gt;0,G293-H293-I293-P293,0)</f>
        <v>0</v>
      </c>
      <c r="T293" s="78">
        <f>IF(J293-D293&gt;0,IF(R293="S",J293-D293,0),0)</f>
        <v>75</v>
      </c>
      <c r="U293" s="77">
        <f>IF(R293="S",H293*Q293,0)</f>
        <v>1456.69</v>
      </c>
      <c r="V293" s="77">
        <f>IF(R293="S",H293*T293,0)</f>
        <v>3524.25</v>
      </c>
      <c r="W293" s="78">
        <f>IF(R293="S",J293-F293-K293,0)</f>
        <v>1</v>
      </c>
      <c r="X293" s="77">
        <f>IF(R293="S",H293*W293,0)</f>
        <v>46.99</v>
      </c>
      <c r="AH293" s="2"/>
      <c r="AQ293" s="2"/>
      <c r="AS293" s="2"/>
      <c r="AT293" s="2"/>
      <c r="BD293" s="1"/>
      <c r="BE293" s="2"/>
      <c r="BF293" s="1"/>
      <c r="BG293" s="2"/>
      <c r="BK293" s="2"/>
      <c r="BM293" s="2"/>
      <c r="BN293" s="2"/>
      <c r="BT293" s="2"/>
      <c r="BU293" s="2"/>
    </row>
    <row r="294" spans="1:73" ht="16.5" customHeight="1">
      <c r="A294" s="3">
        <v>2017</v>
      </c>
      <c r="B294" s="3">
        <v>2284</v>
      </c>
      <c r="C294" s="1" t="s">
        <v>145</v>
      </c>
      <c r="D294" s="2">
        <v>42735</v>
      </c>
      <c r="E294" s="1" t="s">
        <v>152</v>
      </c>
      <c r="F294" s="2">
        <v>42786</v>
      </c>
      <c r="G294" s="77">
        <v>13216.6</v>
      </c>
      <c r="H294" s="77">
        <v>13216.6</v>
      </c>
      <c r="I294" s="77">
        <v>0</v>
      </c>
      <c r="J294" s="2">
        <v>42810</v>
      </c>
      <c r="K294" s="78">
        <v>30</v>
      </c>
      <c r="L294" s="2">
        <v>42370</v>
      </c>
      <c r="M294" s="2">
        <v>42735</v>
      </c>
      <c r="N294" s="77">
        <v>0</v>
      </c>
      <c r="P294" s="77">
        <v>0</v>
      </c>
      <c r="Q294" s="78">
        <f>IF(J294-F294&gt;0,IF(R294="S",J294-F294,0),0)</f>
        <v>24</v>
      </c>
      <c r="R294" s="3" t="str">
        <f>IF(G294-H294-I294-P294&gt;0,"N",IF(J294=DATE(1900,1,1),"N","S"))</f>
        <v>S</v>
      </c>
      <c r="S294" s="77">
        <f>IF(G294-H294-I294-P294&gt;0,G294-H294-I294-P294,0)</f>
        <v>0</v>
      </c>
      <c r="T294" s="78">
        <f>IF(J294-D294&gt;0,IF(R294="S",J294-D294,0),0)</f>
        <v>75</v>
      </c>
      <c r="U294" s="77">
        <f>IF(R294="S",H294*Q294,0)</f>
        <v>317198.4</v>
      </c>
      <c r="V294" s="77">
        <f>IF(R294="S",H294*T294,0)</f>
        <v>991245</v>
      </c>
      <c r="W294" s="78">
        <f>IF(R294="S",J294-F294-K294,0)</f>
        <v>-6</v>
      </c>
      <c r="X294" s="77">
        <f>IF(R294="S",H294*W294,0)</f>
        <v>-79299.6</v>
      </c>
      <c r="AH294" s="2"/>
      <c r="AQ294" s="2"/>
      <c r="AS294" s="2"/>
      <c r="AT294" s="2"/>
      <c r="BD294" s="1"/>
      <c r="BE294" s="2"/>
      <c r="BF294" s="1"/>
      <c r="BG294" s="2"/>
      <c r="BK294" s="2"/>
      <c r="BM294" s="2"/>
      <c r="BN294" s="2"/>
      <c r="BT294" s="2"/>
      <c r="BU294" s="2"/>
    </row>
    <row r="295" spans="1:73" ht="16.5" customHeight="1">
      <c r="A295" s="3">
        <v>2017</v>
      </c>
      <c r="B295" s="3">
        <v>2269</v>
      </c>
      <c r="C295" s="1" t="s">
        <v>145</v>
      </c>
      <c r="D295" s="2">
        <v>42735</v>
      </c>
      <c r="E295" s="1" t="s">
        <v>153</v>
      </c>
      <c r="F295" s="2">
        <v>42786</v>
      </c>
      <c r="G295" s="77">
        <v>204.81</v>
      </c>
      <c r="H295" s="77">
        <v>204.81</v>
      </c>
      <c r="I295" s="77">
        <v>0</v>
      </c>
      <c r="J295" s="2">
        <v>42810</v>
      </c>
      <c r="K295" s="78">
        <v>30</v>
      </c>
      <c r="L295" s="2">
        <v>42370</v>
      </c>
      <c r="M295" s="2">
        <v>42735</v>
      </c>
      <c r="N295" s="77">
        <v>0</v>
      </c>
      <c r="P295" s="77">
        <v>0</v>
      </c>
      <c r="Q295" s="78">
        <f>IF(J295-F295&gt;0,IF(R295="S",J295-F295,0),0)</f>
        <v>24</v>
      </c>
      <c r="R295" s="3" t="str">
        <f>IF(G295-H295-I295-P295&gt;0,"N",IF(J295=DATE(1900,1,1),"N","S"))</f>
        <v>S</v>
      </c>
      <c r="S295" s="77">
        <f>IF(G295-H295-I295-P295&gt;0,G295-H295-I295-P295,0)</f>
        <v>0</v>
      </c>
      <c r="T295" s="78">
        <f>IF(J295-D295&gt;0,IF(R295="S",J295-D295,0),0)</f>
        <v>75</v>
      </c>
      <c r="U295" s="77">
        <f>IF(R295="S",H295*Q295,0)</f>
        <v>4915.44</v>
      </c>
      <c r="V295" s="77">
        <f>IF(R295="S",H295*T295,0)</f>
        <v>15360.75</v>
      </c>
      <c r="W295" s="78">
        <f>IF(R295="S",J295-F295-K295,0)</f>
        <v>-6</v>
      </c>
      <c r="X295" s="77">
        <f>IF(R295="S",H295*W295,0)</f>
        <v>-1228.86</v>
      </c>
      <c r="AH295" s="2"/>
      <c r="AQ295" s="2"/>
      <c r="AS295" s="2"/>
      <c r="AT295" s="2"/>
      <c r="BD295" s="1"/>
      <c r="BE295" s="2"/>
      <c r="BF295" s="1"/>
      <c r="BG295" s="2"/>
      <c r="BK295" s="2"/>
      <c r="BM295" s="2"/>
      <c r="BN295" s="2"/>
      <c r="BT295" s="2"/>
      <c r="BU295" s="2"/>
    </row>
    <row r="296" spans="1:73" ht="16.5" customHeight="1">
      <c r="A296" s="3">
        <v>2017</v>
      </c>
      <c r="B296" s="3">
        <v>2282</v>
      </c>
      <c r="C296" s="1" t="s">
        <v>145</v>
      </c>
      <c r="D296" s="2">
        <v>42735</v>
      </c>
      <c r="E296" s="1" t="s">
        <v>155</v>
      </c>
      <c r="F296" s="2">
        <v>42786</v>
      </c>
      <c r="G296" s="77">
        <v>5839.18</v>
      </c>
      <c r="H296" s="77">
        <v>5839.18</v>
      </c>
      <c r="I296" s="77">
        <v>0</v>
      </c>
      <c r="J296" s="2">
        <v>42810</v>
      </c>
      <c r="K296" s="78">
        <v>30</v>
      </c>
      <c r="L296" s="2">
        <v>42370</v>
      </c>
      <c r="M296" s="2">
        <v>42735</v>
      </c>
      <c r="N296" s="77">
        <v>0</v>
      </c>
      <c r="P296" s="77">
        <v>0</v>
      </c>
      <c r="Q296" s="78">
        <f>IF(J296-F296&gt;0,IF(R296="S",J296-F296,0),0)</f>
        <v>24</v>
      </c>
      <c r="R296" s="3" t="str">
        <f>IF(G296-H296-I296-P296&gt;0,"N",IF(J296=DATE(1900,1,1),"N","S"))</f>
        <v>S</v>
      </c>
      <c r="S296" s="77">
        <f>IF(G296-H296-I296-P296&gt;0,G296-H296-I296-P296,0)</f>
        <v>0</v>
      </c>
      <c r="T296" s="78">
        <f>IF(J296-D296&gt;0,IF(R296="S",J296-D296,0),0)</f>
        <v>75</v>
      </c>
      <c r="U296" s="77">
        <f>IF(R296="S",H296*Q296,0)</f>
        <v>140140.32</v>
      </c>
      <c r="V296" s="77">
        <f>IF(R296="S",H296*T296,0)</f>
        <v>437938.5</v>
      </c>
      <c r="W296" s="78">
        <f>IF(R296="S",J296-F296-K296,0)</f>
        <v>-6</v>
      </c>
      <c r="X296" s="77">
        <f>IF(R296="S",H296*W296,0)</f>
        <v>-35035.08</v>
      </c>
      <c r="AH296" s="2"/>
      <c r="AQ296" s="2"/>
      <c r="AS296" s="2"/>
      <c r="AT296" s="2"/>
      <c r="BD296" s="1"/>
      <c r="BE296" s="2"/>
      <c r="BF296" s="1"/>
      <c r="BG296" s="2"/>
      <c r="BK296" s="2"/>
      <c r="BM296" s="2"/>
      <c r="BN296" s="2"/>
      <c r="BT296" s="2"/>
      <c r="BU296" s="2"/>
    </row>
    <row r="297" spans="1:73" ht="16.5" customHeight="1">
      <c r="A297" s="3">
        <v>2017</v>
      </c>
      <c r="B297" s="3">
        <v>1878</v>
      </c>
      <c r="C297" s="1" t="s">
        <v>179</v>
      </c>
      <c r="D297" s="2">
        <v>42734</v>
      </c>
      <c r="E297" s="1" t="s">
        <v>181</v>
      </c>
      <c r="F297" s="2">
        <v>42779</v>
      </c>
      <c r="G297" s="77">
        <v>621</v>
      </c>
      <c r="H297" s="77">
        <v>621</v>
      </c>
      <c r="I297" s="77">
        <v>0</v>
      </c>
      <c r="J297" s="2">
        <v>42810</v>
      </c>
      <c r="K297" s="78">
        <v>30</v>
      </c>
      <c r="L297" s="2">
        <v>42370</v>
      </c>
      <c r="M297" s="2">
        <v>42735</v>
      </c>
      <c r="N297" s="77">
        <v>0</v>
      </c>
      <c r="P297" s="77">
        <v>0</v>
      </c>
      <c r="Q297" s="78">
        <f>IF(J297-F297&gt;0,IF(R297="S",J297-F297,0),0)</f>
        <v>31</v>
      </c>
      <c r="R297" s="3" t="str">
        <f>IF(G297-H297-I297-P297&gt;0,"N",IF(J297=DATE(1900,1,1),"N","S"))</f>
        <v>S</v>
      </c>
      <c r="S297" s="77">
        <f>IF(G297-H297-I297-P297&gt;0,G297-H297-I297-P297,0)</f>
        <v>0</v>
      </c>
      <c r="T297" s="78">
        <f>IF(J297-D297&gt;0,IF(R297="S",J297-D297,0),0)</f>
        <v>76</v>
      </c>
      <c r="U297" s="77">
        <f>IF(R297="S",H297*Q297,0)</f>
        <v>19251</v>
      </c>
      <c r="V297" s="77">
        <f>IF(R297="S",H297*T297,0)</f>
        <v>47196</v>
      </c>
      <c r="W297" s="78">
        <f>IF(R297="S",J297-F297-K297,0)</f>
        <v>1</v>
      </c>
      <c r="X297" s="77">
        <f>IF(R297="S",H297*W297,0)</f>
        <v>621</v>
      </c>
      <c r="AH297" s="2"/>
      <c r="AQ297" s="2"/>
      <c r="AS297" s="2"/>
      <c r="AT297" s="2"/>
      <c r="BD297" s="1"/>
      <c r="BE297" s="2"/>
      <c r="BF297" s="1"/>
      <c r="BG297" s="2"/>
      <c r="BK297" s="2"/>
      <c r="BM297" s="2"/>
      <c r="BN297" s="2"/>
      <c r="BT297" s="2"/>
      <c r="BU297" s="2"/>
    </row>
    <row r="298" spans="1:73" ht="16.5" customHeight="1">
      <c r="A298" s="3">
        <v>2017</v>
      </c>
      <c r="B298" s="3">
        <v>1877</v>
      </c>
      <c r="C298" s="1" t="s">
        <v>179</v>
      </c>
      <c r="D298" s="2">
        <v>42734</v>
      </c>
      <c r="E298" s="1" t="s">
        <v>182</v>
      </c>
      <c r="F298" s="2">
        <v>42779</v>
      </c>
      <c r="G298" s="77">
        <v>100.16</v>
      </c>
      <c r="H298" s="77">
        <v>100.16</v>
      </c>
      <c r="I298" s="77">
        <v>0</v>
      </c>
      <c r="J298" s="2">
        <v>42810</v>
      </c>
      <c r="K298" s="78">
        <v>30</v>
      </c>
      <c r="L298" s="2">
        <v>42370</v>
      </c>
      <c r="M298" s="2">
        <v>42735</v>
      </c>
      <c r="N298" s="77">
        <v>0</v>
      </c>
      <c r="P298" s="77">
        <v>0</v>
      </c>
      <c r="Q298" s="78">
        <f>IF(J298-F298&gt;0,IF(R298="S",J298-F298,0),0)</f>
        <v>31</v>
      </c>
      <c r="R298" s="3" t="str">
        <f>IF(G298-H298-I298-P298&gt;0,"N",IF(J298=DATE(1900,1,1),"N","S"))</f>
        <v>S</v>
      </c>
      <c r="S298" s="77">
        <f>IF(G298-H298-I298-P298&gt;0,G298-H298-I298-P298,0)</f>
        <v>0</v>
      </c>
      <c r="T298" s="78">
        <f>IF(J298-D298&gt;0,IF(R298="S",J298-D298,0),0)</f>
        <v>76</v>
      </c>
      <c r="U298" s="77">
        <f>IF(R298="S",H298*Q298,0)</f>
        <v>3104.96</v>
      </c>
      <c r="V298" s="77">
        <f>IF(R298="S",H298*T298,0)</f>
        <v>7612.16</v>
      </c>
      <c r="W298" s="78">
        <f>IF(R298="S",J298-F298-K298,0)</f>
        <v>1</v>
      </c>
      <c r="X298" s="77">
        <f>IF(R298="S",H298*W298,0)</f>
        <v>100.16</v>
      </c>
      <c r="AH298" s="2"/>
      <c r="AQ298" s="2"/>
      <c r="AS298" s="2"/>
      <c r="AT298" s="2"/>
      <c r="BD298" s="1"/>
      <c r="BE298" s="2"/>
      <c r="BF298" s="1"/>
      <c r="BG298" s="2"/>
      <c r="BK298" s="2"/>
      <c r="BM298" s="2"/>
      <c r="BN298" s="2"/>
      <c r="BT298" s="2"/>
      <c r="BU298" s="2"/>
    </row>
    <row r="299" spans="1:73" ht="16.5" customHeight="1">
      <c r="A299" s="3">
        <v>2017</v>
      </c>
      <c r="B299" s="3">
        <v>19189</v>
      </c>
      <c r="C299" s="1" t="s">
        <v>437</v>
      </c>
      <c r="D299" s="2">
        <v>42734</v>
      </c>
      <c r="E299" s="1" t="s">
        <v>445</v>
      </c>
      <c r="F299" s="2">
        <v>42734</v>
      </c>
      <c r="G299" s="77">
        <v>120</v>
      </c>
      <c r="H299" s="77">
        <v>120</v>
      </c>
      <c r="I299" s="77">
        <v>0</v>
      </c>
      <c r="J299" s="2">
        <v>42810</v>
      </c>
      <c r="K299" s="78">
        <v>30</v>
      </c>
      <c r="L299" s="2">
        <v>42370</v>
      </c>
      <c r="M299" s="2">
        <v>42735</v>
      </c>
      <c r="N299" s="77">
        <v>0</v>
      </c>
      <c r="P299" s="77">
        <v>0</v>
      </c>
      <c r="Q299" s="78">
        <f>IF(J299-F299&gt;0,IF(R299="S",J299-F299,0),0)</f>
        <v>76</v>
      </c>
      <c r="R299" s="3" t="str">
        <f>IF(G299-H299-I299-P299&gt;0,"N",IF(J299=DATE(1900,1,1),"N","S"))</f>
        <v>S</v>
      </c>
      <c r="S299" s="77">
        <f>IF(G299-H299-I299-P299&gt;0,G299-H299-I299-P299,0)</f>
        <v>0</v>
      </c>
      <c r="T299" s="78">
        <f>IF(J299-D299&gt;0,IF(R299="S",J299-D299,0),0)</f>
        <v>76</v>
      </c>
      <c r="U299" s="77">
        <f>IF(R299="S",H299*Q299,0)</f>
        <v>9120</v>
      </c>
      <c r="V299" s="77">
        <f>IF(R299="S",H299*T299,0)</f>
        <v>9120</v>
      </c>
      <c r="W299" s="78">
        <f>IF(R299="S",J299-F299-K299,0)</f>
        <v>46</v>
      </c>
      <c r="X299" s="77">
        <f>IF(R299="S",H299*W299,0)</f>
        <v>5520</v>
      </c>
      <c r="AH299" s="2"/>
      <c r="AQ299" s="2"/>
      <c r="AS299" s="2"/>
      <c r="AT299" s="2"/>
      <c r="BD299" s="1"/>
      <c r="BE299" s="2"/>
      <c r="BG299" s="2"/>
      <c r="BK299" s="2"/>
      <c r="BM299" s="2"/>
      <c r="BN299" s="2"/>
      <c r="BT299" s="2"/>
      <c r="BU299" s="2"/>
    </row>
    <row r="300" spans="1:73" ht="16.5" customHeight="1">
      <c r="A300" s="3">
        <v>2017</v>
      </c>
      <c r="B300" s="3">
        <v>1879</v>
      </c>
      <c r="C300" s="1" t="s">
        <v>448</v>
      </c>
      <c r="D300" s="2">
        <v>42734</v>
      </c>
      <c r="E300" s="1" t="s">
        <v>449</v>
      </c>
      <c r="F300" s="2">
        <v>42779</v>
      </c>
      <c r="G300" s="77">
        <v>530.7</v>
      </c>
      <c r="H300" s="77">
        <v>530.7</v>
      </c>
      <c r="I300" s="77">
        <v>0</v>
      </c>
      <c r="J300" s="2">
        <v>42810</v>
      </c>
      <c r="K300" s="78">
        <v>30</v>
      </c>
      <c r="L300" s="2">
        <v>42370</v>
      </c>
      <c r="M300" s="2">
        <v>42735</v>
      </c>
      <c r="N300" s="77">
        <v>0</v>
      </c>
      <c r="P300" s="77">
        <v>0</v>
      </c>
      <c r="Q300" s="78">
        <f>IF(J300-F300&gt;0,IF(R300="S",J300-F300,0),0)</f>
        <v>31</v>
      </c>
      <c r="R300" s="3" t="str">
        <f>IF(G300-H300-I300-P300&gt;0,"N",IF(J300=DATE(1900,1,1),"N","S"))</f>
        <v>S</v>
      </c>
      <c r="S300" s="77">
        <f>IF(G300-H300-I300-P300&gt;0,G300-H300-I300-P300,0)</f>
        <v>0</v>
      </c>
      <c r="T300" s="78">
        <f>IF(J300-D300&gt;0,IF(R300="S",J300-D300,0),0)</f>
        <v>76</v>
      </c>
      <c r="U300" s="77">
        <f>IF(R300="S",H300*Q300,0)</f>
        <v>16451.7</v>
      </c>
      <c r="V300" s="77">
        <f>IF(R300="S",H300*T300,0)</f>
        <v>40333.2</v>
      </c>
      <c r="W300" s="78">
        <f>IF(R300="S",J300-F300-K300,0)</f>
        <v>1</v>
      </c>
      <c r="X300" s="77">
        <f>IF(R300="S",H300*W300,0)</f>
        <v>530.7</v>
      </c>
      <c r="AH300" s="2"/>
      <c r="AQ300" s="2"/>
      <c r="AS300" s="2"/>
      <c r="AT300" s="2"/>
      <c r="BD300" s="1"/>
      <c r="BE300" s="2"/>
      <c r="BG300" s="2"/>
      <c r="BK300" s="2"/>
      <c r="BM300" s="2"/>
      <c r="BN300" s="2"/>
      <c r="BT300" s="2"/>
      <c r="BU300" s="2"/>
    </row>
    <row r="301" spans="1:73" ht="16.5" customHeight="1">
      <c r="A301" s="3">
        <v>2017</v>
      </c>
      <c r="B301" s="3">
        <v>1884</v>
      </c>
      <c r="C301" s="1" t="s">
        <v>112</v>
      </c>
      <c r="D301" s="2">
        <v>42733</v>
      </c>
      <c r="E301" s="1" t="s">
        <v>113</v>
      </c>
      <c r="F301" s="2">
        <v>42779</v>
      </c>
      <c r="G301" s="77">
        <v>179.88</v>
      </c>
      <c r="H301" s="77">
        <v>179.88</v>
      </c>
      <c r="I301" s="77">
        <v>0</v>
      </c>
      <c r="J301" s="2">
        <v>42810</v>
      </c>
      <c r="K301" s="78">
        <v>30</v>
      </c>
      <c r="L301" s="2">
        <v>42370</v>
      </c>
      <c r="M301" s="2">
        <v>42735</v>
      </c>
      <c r="N301" s="77">
        <v>0</v>
      </c>
      <c r="P301" s="77">
        <v>0</v>
      </c>
      <c r="Q301" s="78">
        <f>IF(J301-F301&gt;0,IF(R301="S",J301-F301,0),0)</f>
        <v>31</v>
      </c>
      <c r="R301" s="3" t="str">
        <f>IF(G301-H301-I301-P301&gt;0,"N",IF(J301=DATE(1900,1,1),"N","S"))</f>
        <v>S</v>
      </c>
      <c r="S301" s="77">
        <f>IF(G301-H301-I301-P301&gt;0,G301-H301-I301-P301,0)</f>
        <v>0</v>
      </c>
      <c r="T301" s="78">
        <f>IF(J301-D301&gt;0,IF(R301="S",J301-D301,0),0)</f>
        <v>77</v>
      </c>
      <c r="U301" s="77">
        <f>IF(R301="S",H301*Q301,0)</f>
        <v>5576.28</v>
      </c>
      <c r="V301" s="77">
        <f>IF(R301="S",H301*T301,0)</f>
        <v>13850.76</v>
      </c>
      <c r="W301" s="78">
        <f>IF(R301="S",J301-F301-K301,0)</f>
        <v>1</v>
      </c>
      <c r="X301" s="77">
        <f>IF(R301="S",H301*W301,0)</f>
        <v>179.88</v>
      </c>
      <c r="AH301" s="2"/>
      <c r="AQ301" s="2"/>
      <c r="AS301" s="2"/>
      <c r="AT301" s="2"/>
      <c r="BD301" s="1"/>
      <c r="BE301" s="2"/>
      <c r="BF301" s="1"/>
      <c r="BG301" s="2"/>
      <c r="BK301" s="2"/>
      <c r="BM301" s="2"/>
      <c r="BN301" s="2"/>
      <c r="BT301" s="2"/>
      <c r="BU301" s="2"/>
    </row>
    <row r="302" spans="1:73" ht="16.5" customHeight="1">
      <c r="A302" s="3">
        <v>2017</v>
      </c>
      <c r="B302" s="3">
        <v>1886</v>
      </c>
      <c r="C302" s="1" t="s">
        <v>250</v>
      </c>
      <c r="D302" s="2">
        <v>42732</v>
      </c>
      <c r="E302" s="1" t="s">
        <v>251</v>
      </c>
      <c r="F302" s="2">
        <v>42779</v>
      </c>
      <c r="G302" s="77">
        <v>4150.42</v>
      </c>
      <c r="H302" s="77">
        <v>4150.42</v>
      </c>
      <c r="I302" s="77">
        <v>0</v>
      </c>
      <c r="J302" s="2">
        <v>42810</v>
      </c>
      <c r="K302" s="78">
        <v>30</v>
      </c>
      <c r="L302" s="2">
        <v>42370</v>
      </c>
      <c r="M302" s="2">
        <v>42735</v>
      </c>
      <c r="N302" s="77">
        <v>0</v>
      </c>
      <c r="P302" s="77">
        <v>0</v>
      </c>
      <c r="Q302" s="78">
        <f>IF(J302-F302&gt;0,IF(R302="S",J302-F302,0),0)</f>
        <v>31</v>
      </c>
      <c r="R302" s="3" t="str">
        <f>IF(G302-H302-I302-P302&gt;0,"N",IF(J302=DATE(1900,1,1),"N","S"))</f>
        <v>S</v>
      </c>
      <c r="S302" s="77">
        <f>IF(G302-H302-I302-P302&gt;0,G302-H302-I302-P302,0)</f>
        <v>0</v>
      </c>
      <c r="T302" s="78">
        <f>IF(J302-D302&gt;0,IF(R302="S",J302-D302,0),0)</f>
        <v>78</v>
      </c>
      <c r="U302" s="77">
        <f>IF(R302="S",H302*Q302,0)</f>
        <v>128663.02</v>
      </c>
      <c r="V302" s="77">
        <f>IF(R302="S",H302*T302,0)</f>
        <v>323732.76</v>
      </c>
      <c r="W302" s="78">
        <f>IF(R302="S",J302-F302-K302,0)</f>
        <v>1</v>
      </c>
      <c r="X302" s="77">
        <f>IF(R302="S",H302*W302,0)</f>
        <v>4150.42</v>
      </c>
      <c r="AH302" s="2"/>
      <c r="AQ302" s="2"/>
      <c r="AS302" s="2"/>
      <c r="AT302" s="2"/>
      <c r="BD302" s="1"/>
      <c r="BE302" s="2"/>
      <c r="BF302" s="1"/>
      <c r="BG302" s="2"/>
      <c r="BK302" s="2"/>
      <c r="BM302" s="2"/>
      <c r="BN302" s="2"/>
      <c r="BT302" s="2"/>
      <c r="BU302" s="2"/>
    </row>
    <row r="303" spans="1:73" ht="16.5" customHeight="1">
      <c r="A303" s="3">
        <v>2017</v>
      </c>
      <c r="B303" s="3">
        <v>1885</v>
      </c>
      <c r="C303" s="1" t="s">
        <v>250</v>
      </c>
      <c r="D303" s="2">
        <v>42732</v>
      </c>
      <c r="E303" s="1" t="s">
        <v>252</v>
      </c>
      <c r="F303" s="2">
        <v>42779</v>
      </c>
      <c r="G303" s="77">
        <v>241.73</v>
      </c>
      <c r="H303" s="77">
        <v>241.73</v>
      </c>
      <c r="I303" s="77">
        <v>0</v>
      </c>
      <c r="J303" s="2">
        <v>42810</v>
      </c>
      <c r="K303" s="78">
        <v>30</v>
      </c>
      <c r="L303" s="2">
        <v>42370</v>
      </c>
      <c r="M303" s="2">
        <v>42735</v>
      </c>
      <c r="N303" s="77">
        <v>0</v>
      </c>
      <c r="P303" s="77">
        <v>0</v>
      </c>
      <c r="Q303" s="78">
        <f>IF(J303-F303&gt;0,IF(R303="S",J303-F303,0),0)</f>
        <v>31</v>
      </c>
      <c r="R303" s="3" t="str">
        <f>IF(G303-H303-I303-P303&gt;0,"N",IF(J303=DATE(1900,1,1),"N","S"))</f>
        <v>S</v>
      </c>
      <c r="S303" s="77">
        <f>IF(G303-H303-I303-P303&gt;0,G303-H303-I303-P303,0)</f>
        <v>0</v>
      </c>
      <c r="T303" s="78">
        <f>IF(J303-D303&gt;0,IF(R303="S",J303-D303,0),0)</f>
        <v>78</v>
      </c>
      <c r="U303" s="77">
        <f>IF(R303="S",H303*Q303,0)</f>
        <v>7493.63</v>
      </c>
      <c r="V303" s="77">
        <f>IF(R303="S",H303*T303,0)</f>
        <v>18854.94</v>
      </c>
      <c r="W303" s="78">
        <f>IF(R303="S",J303-F303-K303,0)</f>
        <v>1</v>
      </c>
      <c r="X303" s="77">
        <f>IF(R303="S",H303*W303,0)</f>
        <v>241.73</v>
      </c>
      <c r="AH303" s="2"/>
      <c r="AQ303" s="2"/>
      <c r="AS303" s="2"/>
      <c r="AT303" s="2"/>
      <c r="BD303" s="1"/>
      <c r="BE303" s="2"/>
      <c r="BF303" s="1"/>
      <c r="BG303" s="2"/>
      <c r="BK303" s="2"/>
      <c r="BM303" s="2"/>
      <c r="BN303" s="2"/>
      <c r="BT303" s="2"/>
      <c r="BU303" s="2"/>
    </row>
    <row r="304" spans="1:73" ht="16.5" customHeight="1">
      <c r="A304" s="3">
        <v>2017</v>
      </c>
      <c r="B304" s="3">
        <v>4445</v>
      </c>
      <c r="C304" s="1" t="s">
        <v>344</v>
      </c>
      <c r="D304" s="2">
        <v>42732</v>
      </c>
      <c r="E304" s="1" t="s">
        <v>346</v>
      </c>
      <c r="F304" s="2">
        <v>42732</v>
      </c>
      <c r="G304" s="77">
        <v>674.81</v>
      </c>
      <c r="H304" s="77">
        <v>674.81</v>
      </c>
      <c r="I304" s="77">
        <v>0</v>
      </c>
      <c r="J304" s="2">
        <v>42810</v>
      </c>
      <c r="K304" s="78">
        <v>30</v>
      </c>
      <c r="L304" s="2">
        <v>42370</v>
      </c>
      <c r="M304" s="2">
        <v>42735</v>
      </c>
      <c r="N304" s="77">
        <v>0</v>
      </c>
      <c r="P304" s="77">
        <v>0</v>
      </c>
      <c r="Q304" s="78">
        <f>IF(J304-F304&gt;0,IF(R304="S",J304-F304,0),0)</f>
        <v>78</v>
      </c>
      <c r="R304" s="3" t="str">
        <f>IF(G304-H304-I304-P304&gt;0,"N",IF(J304=DATE(1900,1,1),"N","S"))</f>
        <v>S</v>
      </c>
      <c r="S304" s="77">
        <f>IF(G304-H304-I304-P304&gt;0,G304-H304-I304-P304,0)</f>
        <v>0</v>
      </c>
      <c r="T304" s="78">
        <f>IF(J304-D304&gt;0,IF(R304="S",J304-D304,0),0)</f>
        <v>78</v>
      </c>
      <c r="U304" s="77">
        <f>IF(R304="S",H304*Q304,0)</f>
        <v>52635.18</v>
      </c>
      <c r="V304" s="77">
        <f>IF(R304="S",H304*T304,0)</f>
        <v>52635.18</v>
      </c>
      <c r="W304" s="78">
        <f>IF(R304="S",J304-F304-K304,0)</f>
        <v>48</v>
      </c>
      <c r="X304" s="77">
        <f>IF(R304="S",H304*W304,0)</f>
        <v>32390.88</v>
      </c>
      <c r="AH304" s="2"/>
      <c r="AS304" s="2"/>
      <c r="AT304" s="2"/>
      <c r="BD304" s="1"/>
      <c r="BE304" s="2"/>
      <c r="BF304" s="1"/>
      <c r="BG304" s="2"/>
      <c r="BK304" s="2"/>
      <c r="BM304" s="2"/>
      <c r="BN304" s="2"/>
      <c r="BT304" s="2"/>
      <c r="BU304" s="2"/>
    </row>
    <row r="305" spans="1:73" ht="16.5" customHeight="1">
      <c r="A305" s="3">
        <v>2017</v>
      </c>
      <c r="B305" s="3">
        <v>2281</v>
      </c>
      <c r="C305" s="1" t="s">
        <v>264</v>
      </c>
      <c r="D305" s="2">
        <v>42735</v>
      </c>
      <c r="E305" s="1" t="s">
        <v>268</v>
      </c>
      <c r="F305" s="2">
        <v>42786</v>
      </c>
      <c r="G305" s="77">
        <v>71.24</v>
      </c>
      <c r="H305" s="77">
        <v>71.24</v>
      </c>
      <c r="I305" s="77">
        <v>0</v>
      </c>
      <c r="J305" s="2">
        <v>42815</v>
      </c>
      <c r="K305" s="78">
        <v>30</v>
      </c>
      <c r="L305" s="2">
        <v>42370</v>
      </c>
      <c r="M305" s="2">
        <v>42735</v>
      </c>
      <c r="N305" s="77">
        <v>0</v>
      </c>
      <c r="P305" s="77">
        <v>0</v>
      </c>
      <c r="Q305" s="78">
        <f>IF(J305-F305&gt;0,IF(R305="S",J305-F305,0),0)</f>
        <v>29</v>
      </c>
      <c r="R305" s="3" t="str">
        <f>IF(G305-H305-I305-P305&gt;0,"N",IF(J305=DATE(1900,1,1),"N","S"))</f>
        <v>S</v>
      </c>
      <c r="S305" s="77">
        <f>IF(G305-H305-I305-P305&gt;0,G305-H305-I305-P305,0)</f>
        <v>0</v>
      </c>
      <c r="T305" s="78">
        <f>IF(J305-D305&gt;0,IF(R305="S",J305-D305,0),0)</f>
        <v>80</v>
      </c>
      <c r="U305" s="77">
        <f>IF(R305="S",H305*Q305,0)</f>
        <v>2065.96</v>
      </c>
      <c r="V305" s="77">
        <f>IF(R305="S",H305*T305,0)</f>
        <v>5699.2</v>
      </c>
      <c r="W305" s="78">
        <f>IF(R305="S",J305-F305-K305,0)</f>
        <v>-1</v>
      </c>
      <c r="X305" s="77">
        <f>IF(R305="S",H305*W305,0)</f>
        <v>-71.24</v>
      </c>
      <c r="AH305" s="2"/>
      <c r="AQ305" s="2"/>
      <c r="AS305" s="2"/>
      <c r="AT305" s="2"/>
      <c r="BD305" s="1"/>
      <c r="BE305" s="2"/>
      <c r="BF305" s="1"/>
      <c r="BG305" s="2"/>
      <c r="BK305" s="2"/>
      <c r="BM305" s="2"/>
      <c r="BN305" s="2"/>
      <c r="BT305" s="2"/>
      <c r="BU305" s="2"/>
    </row>
    <row r="306" spans="1:73" ht="16.5" customHeight="1">
      <c r="A306" s="3">
        <v>2017</v>
      </c>
      <c r="B306" s="3">
        <v>19191</v>
      </c>
      <c r="C306" s="1" t="s">
        <v>417</v>
      </c>
      <c r="D306" s="2">
        <v>42734</v>
      </c>
      <c r="E306" s="1" t="s">
        <v>421</v>
      </c>
      <c r="F306" s="2">
        <v>42734</v>
      </c>
      <c r="G306" s="77">
        <v>112</v>
      </c>
      <c r="H306" s="77">
        <v>112</v>
      </c>
      <c r="I306" s="77">
        <v>0</v>
      </c>
      <c r="J306" s="2">
        <v>42815</v>
      </c>
      <c r="K306" s="78">
        <v>30</v>
      </c>
      <c r="L306" s="2">
        <v>42370</v>
      </c>
      <c r="M306" s="2">
        <v>42735</v>
      </c>
      <c r="N306" s="77">
        <v>0</v>
      </c>
      <c r="P306" s="77">
        <v>0</v>
      </c>
      <c r="Q306" s="78">
        <f>IF(J306-F306&gt;0,IF(R306="S",J306-F306,0),0)</f>
        <v>81</v>
      </c>
      <c r="R306" s="3" t="str">
        <f>IF(G306-H306-I306-P306&gt;0,"N",IF(J306=DATE(1900,1,1),"N","S"))</f>
        <v>S</v>
      </c>
      <c r="S306" s="77">
        <f>IF(G306-H306-I306-P306&gt;0,G306-H306-I306-P306,0)</f>
        <v>0</v>
      </c>
      <c r="T306" s="78">
        <f>IF(J306-D306&gt;0,IF(R306="S",J306-D306,0),0)</f>
        <v>81</v>
      </c>
      <c r="U306" s="77">
        <f>IF(R306="S",H306*Q306,0)</f>
        <v>9072</v>
      </c>
      <c r="V306" s="77">
        <f>IF(R306="S",H306*T306,0)</f>
        <v>9072</v>
      </c>
      <c r="W306" s="78">
        <f>IF(R306="S",J306-F306-K306,0)</f>
        <v>51</v>
      </c>
      <c r="X306" s="77">
        <f>IF(R306="S",H306*W306,0)</f>
        <v>5712</v>
      </c>
      <c r="AH306" s="2"/>
      <c r="AQ306" s="2"/>
      <c r="AS306" s="2"/>
      <c r="AT306" s="2"/>
      <c r="BD306" s="1"/>
      <c r="BE306" s="2"/>
      <c r="BF306" s="1"/>
      <c r="BG306" s="2"/>
      <c r="BK306" s="2"/>
      <c r="BM306" s="2"/>
      <c r="BN306" s="2"/>
      <c r="BT306" s="2"/>
      <c r="BU306" s="2"/>
    </row>
    <row r="307" spans="1:73" ht="16.5" customHeight="1">
      <c r="A307" s="3">
        <v>2017</v>
      </c>
      <c r="B307" s="3">
        <v>19048</v>
      </c>
      <c r="C307" s="1" t="s">
        <v>282</v>
      </c>
      <c r="D307" s="2">
        <v>42731</v>
      </c>
      <c r="E307" s="1" t="s">
        <v>285</v>
      </c>
      <c r="F307" s="2">
        <v>42732</v>
      </c>
      <c r="G307" s="77">
        <v>786.83</v>
      </c>
      <c r="H307" s="77">
        <v>786.83</v>
      </c>
      <c r="I307" s="77">
        <v>0</v>
      </c>
      <c r="J307" s="2">
        <v>42815</v>
      </c>
      <c r="K307" s="78">
        <v>30</v>
      </c>
      <c r="L307" s="2">
        <v>42370</v>
      </c>
      <c r="M307" s="2">
        <v>42735</v>
      </c>
      <c r="N307" s="77">
        <v>0</v>
      </c>
      <c r="P307" s="77">
        <v>0</v>
      </c>
      <c r="Q307" s="78">
        <f>IF(J307-F307&gt;0,IF(R307="S",J307-F307,0),0)</f>
        <v>83</v>
      </c>
      <c r="R307" s="3" t="str">
        <f>IF(G307-H307-I307-P307&gt;0,"N",IF(J307=DATE(1900,1,1),"N","S"))</f>
        <v>S</v>
      </c>
      <c r="S307" s="77">
        <f>IF(G307-H307-I307-P307&gt;0,G307-H307-I307-P307,0)</f>
        <v>0</v>
      </c>
      <c r="T307" s="78">
        <f>IF(J307-D307&gt;0,IF(R307="S",J307-D307,0),0)</f>
        <v>84</v>
      </c>
      <c r="U307" s="77">
        <f>IF(R307="S",H307*Q307,0)</f>
        <v>65306.89</v>
      </c>
      <c r="V307" s="77">
        <f>IF(R307="S",H307*T307,0)</f>
        <v>66093.72</v>
      </c>
      <c r="W307" s="78">
        <f>IF(R307="S",J307-F307-K307,0)</f>
        <v>53</v>
      </c>
      <c r="X307" s="77">
        <f>IF(R307="S",H307*W307,0)</f>
        <v>41701.99</v>
      </c>
      <c r="AH307" s="2"/>
      <c r="AQ307" s="2"/>
      <c r="AS307" s="2"/>
      <c r="AT307" s="2"/>
      <c r="BD307" s="1"/>
      <c r="BE307" s="2"/>
      <c r="BF307" s="1"/>
      <c r="BG307" s="2"/>
      <c r="BK307" s="2"/>
      <c r="BM307" s="2"/>
      <c r="BN307" s="2"/>
      <c r="BT307" s="2"/>
      <c r="BU307" s="2"/>
    </row>
    <row r="308" spans="1:73" ht="16.5" customHeight="1">
      <c r="A308" s="3">
        <v>2017</v>
      </c>
      <c r="B308" s="3">
        <v>16643</v>
      </c>
      <c r="C308" s="1" t="s">
        <v>294</v>
      </c>
      <c r="D308" s="2">
        <v>42684</v>
      </c>
      <c r="E308" s="1" t="s">
        <v>295</v>
      </c>
      <c r="F308" s="2">
        <v>42688</v>
      </c>
      <c r="G308" s="77">
        <v>58.02</v>
      </c>
      <c r="H308" s="77">
        <v>58.02</v>
      </c>
      <c r="I308" s="77">
        <v>0</v>
      </c>
      <c r="J308" s="2">
        <v>42768</v>
      </c>
      <c r="K308" s="78">
        <v>30</v>
      </c>
      <c r="L308" s="2">
        <v>42370</v>
      </c>
      <c r="M308" s="2">
        <v>42735</v>
      </c>
      <c r="N308" s="77">
        <v>0</v>
      </c>
      <c r="P308" s="77">
        <v>0</v>
      </c>
      <c r="Q308" s="78">
        <f>IF(J308-F308&gt;0,IF(R308="S",J308-F308,0),0)</f>
        <v>80</v>
      </c>
      <c r="R308" s="3" t="str">
        <f>IF(G308-H308-I308-P308&gt;0,"N",IF(J308=DATE(1900,1,1),"N","S"))</f>
        <v>S</v>
      </c>
      <c r="S308" s="77">
        <f>IF(G308-H308-I308-P308&gt;0,G308-H308-I308-P308,0)</f>
        <v>0</v>
      </c>
      <c r="T308" s="78">
        <f>IF(J308-D308&gt;0,IF(R308="S",J308-D308,0),0)</f>
        <v>84</v>
      </c>
      <c r="U308" s="77">
        <f>IF(R308="S",H308*Q308,0)</f>
        <v>4641.6</v>
      </c>
      <c r="V308" s="77">
        <f>IF(R308="S",H308*T308,0)</f>
        <v>4873.68</v>
      </c>
      <c r="W308" s="78">
        <f>IF(R308="S",J308-F308-K308,0)</f>
        <v>50</v>
      </c>
      <c r="X308" s="77">
        <f>IF(R308="S",H308*W308,0)</f>
        <v>2901</v>
      </c>
      <c r="AH308" s="2"/>
      <c r="AQ308" s="2"/>
      <c r="AS308" s="2"/>
      <c r="AT308" s="2"/>
      <c r="BD308" s="1"/>
      <c r="BE308" s="2"/>
      <c r="BF308" s="1"/>
      <c r="BG308" s="2"/>
      <c r="BK308" s="2"/>
      <c r="BM308" s="2"/>
      <c r="BN308" s="2"/>
      <c r="BT308" s="2"/>
      <c r="BU308" s="2"/>
    </row>
    <row r="309" spans="1:73" ht="16.5" customHeight="1">
      <c r="A309" s="3">
        <v>2017</v>
      </c>
      <c r="B309" s="3">
        <v>4392</v>
      </c>
      <c r="C309" s="1" t="s">
        <v>417</v>
      </c>
      <c r="D309" s="2">
        <v>42726</v>
      </c>
      <c r="E309" s="1" t="s">
        <v>418</v>
      </c>
      <c r="F309" s="2">
        <v>42788</v>
      </c>
      <c r="G309" s="77">
        <v>4697</v>
      </c>
      <c r="H309" s="77">
        <v>4697</v>
      </c>
      <c r="I309" s="77">
        <v>0</v>
      </c>
      <c r="J309" s="2">
        <v>42810</v>
      </c>
      <c r="K309" s="78">
        <v>30</v>
      </c>
      <c r="L309" s="2">
        <v>42370</v>
      </c>
      <c r="M309" s="2">
        <v>42735</v>
      </c>
      <c r="N309" s="77">
        <v>0</v>
      </c>
      <c r="P309" s="77">
        <v>0</v>
      </c>
      <c r="Q309" s="78">
        <f>IF(J309-F309&gt;0,IF(R309="S",J309-F309,0),0)</f>
        <v>22</v>
      </c>
      <c r="R309" s="3" t="str">
        <f>IF(G309-H309-I309-P309&gt;0,"N",IF(J309=DATE(1900,1,1),"N","S"))</f>
        <v>S</v>
      </c>
      <c r="S309" s="77">
        <f>IF(G309-H309-I309-P309&gt;0,G309-H309-I309-P309,0)</f>
        <v>0</v>
      </c>
      <c r="T309" s="78">
        <f>IF(J309-D309&gt;0,IF(R309="S",J309-D309,0),0)</f>
        <v>84</v>
      </c>
      <c r="U309" s="77">
        <f>IF(R309="S",H309*Q309,0)</f>
        <v>103334</v>
      </c>
      <c r="V309" s="77">
        <f>IF(R309="S",H309*T309,0)</f>
        <v>394548</v>
      </c>
      <c r="W309" s="78">
        <f>IF(R309="S",J309-F309-K309,0)</f>
        <v>-8</v>
      </c>
      <c r="X309" s="77">
        <f>IF(R309="S",H309*W309,0)</f>
        <v>-37576</v>
      </c>
      <c r="AH309" s="2"/>
      <c r="AQ309" s="2"/>
      <c r="AS309" s="2"/>
      <c r="AT309" s="2"/>
      <c r="BD309" s="1"/>
      <c r="BE309" s="2"/>
      <c r="BF309" s="1"/>
      <c r="BG309" s="2"/>
      <c r="BK309" s="2"/>
      <c r="BM309" s="2"/>
      <c r="BN309" s="2"/>
      <c r="BT309" s="2"/>
      <c r="BU309" s="2"/>
    </row>
    <row r="310" spans="1:73" ht="16.5" customHeight="1">
      <c r="A310" s="3">
        <v>2017</v>
      </c>
      <c r="B310" s="3">
        <v>19190</v>
      </c>
      <c r="C310" s="1" t="s">
        <v>446</v>
      </c>
      <c r="D310" s="2">
        <v>42701</v>
      </c>
      <c r="E310" s="1" t="s">
        <v>447</v>
      </c>
      <c r="F310" s="2">
        <v>42734</v>
      </c>
      <c r="G310" s="77">
        <v>7198</v>
      </c>
      <c r="H310" s="77">
        <v>7198</v>
      </c>
      <c r="I310" s="77">
        <v>0</v>
      </c>
      <c r="J310" s="2">
        <v>42786</v>
      </c>
      <c r="K310" s="78">
        <v>30</v>
      </c>
      <c r="L310" s="2">
        <v>42370</v>
      </c>
      <c r="M310" s="2">
        <v>42735</v>
      </c>
      <c r="N310" s="77">
        <v>0</v>
      </c>
      <c r="P310" s="77">
        <v>0</v>
      </c>
      <c r="Q310" s="78">
        <f>IF(J310-F310&gt;0,IF(R310="S",J310-F310,0),0)</f>
        <v>52</v>
      </c>
      <c r="R310" s="3" t="str">
        <f>IF(G310-H310-I310-P310&gt;0,"N",IF(J310=DATE(1900,1,1),"N","S"))</f>
        <v>S</v>
      </c>
      <c r="S310" s="77">
        <f>IF(G310-H310-I310-P310&gt;0,G310-H310-I310-P310,0)</f>
        <v>0</v>
      </c>
      <c r="T310" s="78">
        <f>IF(J310-D310&gt;0,IF(R310="S",J310-D310,0),0)</f>
        <v>85</v>
      </c>
      <c r="U310" s="77">
        <f>IF(R310="S",H310*Q310,0)</f>
        <v>374296</v>
      </c>
      <c r="V310" s="77">
        <f>IF(R310="S",H310*T310,0)</f>
        <v>611830</v>
      </c>
      <c r="W310" s="78">
        <f>IF(R310="S",J310-F310-K310,0)</f>
        <v>22</v>
      </c>
      <c r="X310" s="77">
        <f>IF(R310="S",H310*W310,0)</f>
        <v>158356</v>
      </c>
      <c r="AH310" s="2"/>
      <c r="AQ310" s="2"/>
      <c r="AS310" s="2"/>
      <c r="AT310" s="2"/>
      <c r="BD310" s="1"/>
      <c r="BE310" s="2"/>
      <c r="BG310" s="2"/>
      <c r="BK310" s="2"/>
      <c r="BM310" s="2"/>
      <c r="BN310" s="2"/>
      <c r="BT310" s="2"/>
      <c r="BU310" s="2"/>
    </row>
    <row r="311" spans="1:73" ht="16.5" customHeight="1">
      <c r="A311" s="3">
        <v>2017</v>
      </c>
      <c r="B311" s="3">
        <v>17720</v>
      </c>
      <c r="C311" s="1" t="s">
        <v>114</v>
      </c>
      <c r="D311" s="2">
        <v>42704</v>
      </c>
      <c r="E311" s="1" t="s">
        <v>115</v>
      </c>
      <c r="F311" s="2">
        <v>42705</v>
      </c>
      <c r="G311" s="77">
        <v>96.64</v>
      </c>
      <c r="H311" s="77">
        <v>96.64</v>
      </c>
      <c r="I311" s="77">
        <v>0</v>
      </c>
      <c r="J311" s="2">
        <v>42790</v>
      </c>
      <c r="K311" s="78">
        <v>30</v>
      </c>
      <c r="L311" s="2">
        <v>42370</v>
      </c>
      <c r="M311" s="2">
        <v>42735</v>
      </c>
      <c r="N311" s="77">
        <v>0</v>
      </c>
      <c r="P311" s="77">
        <v>0</v>
      </c>
      <c r="Q311" s="78">
        <f>IF(J311-F311&gt;0,IF(R311="S",J311-F311,0),0)</f>
        <v>85</v>
      </c>
      <c r="R311" s="3" t="str">
        <f>IF(G311-H311-I311-P311&gt;0,"N",IF(J311=DATE(1900,1,1),"N","S"))</f>
        <v>S</v>
      </c>
      <c r="S311" s="77">
        <f>IF(G311-H311-I311-P311&gt;0,G311-H311-I311-P311,0)</f>
        <v>0</v>
      </c>
      <c r="T311" s="78">
        <f>IF(J311-D311&gt;0,IF(R311="S",J311-D311,0),0)</f>
        <v>86</v>
      </c>
      <c r="U311" s="77">
        <f>IF(R311="S",H311*Q311,0)</f>
        <v>8214.4</v>
      </c>
      <c r="V311" s="77">
        <f>IF(R311="S",H311*T311,0)</f>
        <v>8311.04</v>
      </c>
      <c r="W311" s="78">
        <f>IF(R311="S",J311-F311-K311,0)</f>
        <v>55</v>
      </c>
      <c r="X311" s="77">
        <f>IF(R311="S",H311*W311,0)</f>
        <v>5315.2</v>
      </c>
      <c r="AH311" s="2"/>
      <c r="AQ311" s="2"/>
      <c r="AS311" s="2"/>
      <c r="AT311" s="2"/>
      <c r="BD311" s="1"/>
      <c r="BE311" s="2"/>
      <c r="BF311" s="1"/>
      <c r="BG311" s="2"/>
      <c r="BK311" s="2"/>
      <c r="BM311" s="2"/>
      <c r="BN311" s="2"/>
      <c r="BT311" s="2"/>
      <c r="BU311" s="2"/>
    </row>
    <row r="312" spans="1:73" ht="16.5" customHeight="1">
      <c r="A312" s="3">
        <v>2017</v>
      </c>
      <c r="B312" s="3">
        <v>4368</v>
      </c>
      <c r="C312" s="1" t="s">
        <v>133</v>
      </c>
      <c r="D312" s="2">
        <v>42724</v>
      </c>
      <c r="E312" s="1" t="s">
        <v>135</v>
      </c>
      <c r="F312" s="2">
        <v>42724</v>
      </c>
      <c r="G312" s="77">
        <v>190.73</v>
      </c>
      <c r="H312" s="77">
        <v>190.73</v>
      </c>
      <c r="I312" s="77">
        <v>0</v>
      </c>
      <c r="J312" s="2">
        <v>42810</v>
      </c>
      <c r="K312" s="78">
        <v>30</v>
      </c>
      <c r="L312" s="2">
        <v>42370</v>
      </c>
      <c r="M312" s="2">
        <v>42735</v>
      </c>
      <c r="N312" s="77">
        <v>0</v>
      </c>
      <c r="P312" s="77">
        <v>0</v>
      </c>
      <c r="Q312" s="78">
        <f>IF(J312-F312&gt;0,IF(R312="S",J312-F312,0),0)</f>
        <v>86</v>
      </c>
      <c r="R312" s="3" t="str">
        <f>IF(G312-H312-I312-P312&gt;0,"N",IF(J312=DATE(1900,1,1),"N","S"))</f>
        <v>S</v>
      </c>
      <c r="S312" s="77">
        <f>IF(G312-H312-I312-P312&gt;0,G312-H312-I312-P312,0)</f>
        <v>0</v>
      </c>
      <c r="T312" s="78">
        <f>IF(J312-D312&gt;0,IF(R312="S",J312-D312,0),0)</f>
        <v>86</v>
      </c>
      <c r="U312" s="77">
        <f>IF(R312="S",H312*Q312,0)</f>
        <v>16402.78</v>
      </c>
      <c r="V312" s="77">
        <f>IF(R312="S",H312*T312,0)</f>
        <v>16402.78</v>
      </c>
      <c r="W312" s="78">
        <f>IF(R312="S",J312-F312-K312,0)</f>
        <v>56</v>
      </c>
      <c r="X312" s="77">
        <f>IF(R312="S",H312*W312,0)</f>
        <v>10680.88</v>
      </c>
      <c r="AH312" s="2"/>
      <c r="AQ312" s="2"/>
      <c r="AS312" s="2"/>
      <c r="AT312" s="2"/>
      <c r="BD312" s="1"/>
      <c r="BE312" s="2"/>
      <c r="BF312" s="1"/>
      <c r="BG312" s="2"/>
      <c r="BK312" s="2"/>
      <c r="BM312" s="2"/>
      <c r="BN312" s="2"/>
      <c r="BT312" s="2"/>
      <c r="BU312" s="2"/>
    </row>
    <row r="313" spans="1:73" ht="16.5" customHeight="1">
      <c r="A313" s="3">
        <v>2017</v>
      </c>
      <c r="B313" s="3">
        <v>17912</v>
      </c>
      <c r="C313" s="1" t="s">
        <v>356</v>
      </c>
      <c r="D313" s="2">
        <v>42704</v>
      </c>
      <c r="E313" s="1" t="s">
        <v>375</v>
      </c>
      <c r="F313" s="2">
        <v>42710</v>
      </c>
      <c r="G313" s="77">
        <v>229.62</v>
      </c>
      <c r="H313" s="77">
        <v>229.62</v>
      </c>
      <c r="I313" s="77">
        <v>0</v>
      </c>
      <c r="J313" s="2">
        <v>42790</v>
      </c>
      <c r="K313" s="78">
        <v>30</v>
      </c>
      <c r="L313" s="2">
        <v>42370</v>
      </c>
      <c r="M313" s="2">
        <v>42735</v>
      </c>
      <c r="N313" s="77">
        <v>0</v>
      </c>
      <c r="P313" s="77">
        <v>0</v>
      </c>
      <c r="Q313" s="78">
        <f>IF(J313-F313&gt;0,IF(R313="S",J313-F313,0),0)</f>
        <v>80</v>
      </c>
      <c r="R313" s="3" t="str">
        <f>IF(G313-H313-I313-P313&gt;0,"N",IF(J313=DATE(1900,1,1),"N","S"))</f>
        <v>S</v>
      </c>
      <c r="S313" s="77">
        <f>IF(G313-H313-I313-P313&gt;0,G313-H313-I313-P313,0)</f>
        <v>0</v>
      </c>
      <c r="T313" s="78">
        <f>IF(J313-D313&gt;0,IF(R313="S",J313-D313,0),0)</f>
        <v>86</v>
      </c>
      <c r="U313" s="77">
        <f>IF(R313="S",H313*Q313,0)</f>
        <v>18369.6</v>
      </c>
      <c r="V313" s="77">
        <f>IF(R313="S",H313*T313,0)</f>
        <v>19747.32</v>
      </c>
      <c r="W313" s="78">
        <f>IF(R313="S",J313-F313-K313,0)</f>
        <v>50</v>
      </c>
      <c r="X313" s="77">
        <f>IF(R313="S",H313*W313,0)</f>
        <v>11481</v>
      </c>
      <c r="AH313" s="2"/>
      <c r="AQ313" s="2"/>
      <c r="AS313" s="2"/>
      <c r="AT313" s="2"/>
      <c r="BD313" s="1"/>
      <c r="BE313" s="2"/>
      <c r="BF313" s="1"/>
      <c r="BG313" s="2"/>
      <c r="BK313" s="2"/>
      <c r="BM313" s="2"/>
      <c r="BN313" s="2"/>
      <c r="BT313" s="2"/>
      <c r="BU313" s="2"/>
    </row>
    <row r="314" spans="1:73" ht="16.5" customHeight="1">
      <c r="A314" s="3">
        <v>2017</v>
      </c>
      <c r="B314" s="3">
        <v>17910</v>
      </c>
      <c r="C314" s="1" t="s">
        <v>356</v>
      </c>
      <c r="D314" s="2">
        <v>42704</v>
      </c>
      <c r="E314" s="1" t="s">
        <v>376</v>
      </c>
      <c r="F314" s="2">
        <v>42710</v>
      </c>
      <c r="G314" s="77">
        <v>106.13</v>
      </c>
      <c r="H314" s="77">
        <v>106.13</v>
      </c>
      <c r="I314" s="77">
        <v>0</v>
      </c>
      <c r="J314" s="2">
        <v>42790</v>
      </c>
      <c r="K314" s="78">
        <v>30</v>
      </c>
      <c r="L314" s="2">
        <v>42370</v>
      </c>
      <c r="M314" s="2">
        <v>42735</v>
      </c>
      <c r="N314" s="77">
        <v>0</v>
      </c>
      <c r="P314" s="77">
        <v>0</v>
      </c>
      <c r="Q314" s="78">
        <f>IF(J314-F314&gt;0,IF(R314="S",J314-F314,0),0)</f>
        <v>80</v>
      </c>
      <c r="R314" s="3" t="str">
        <f>IF(G314-H314-I314-P314&gt;0,"N",IF(J314=DATE(1900,1,1),"N","S"))</f>
        <v>S</v>
      </c>
      <c r="S314" s="77">
        <f>IF(G314-H314-I314-P314&gt;0,G314-H314-I314-P314,0)</f>
        <v>0</v>
      </c>
      <c r="T314" s="78">
        <f>IF(J314-D314&gt;0,IF(R314="S",J314-D314,0),0)</f>
        <v>86</v>
      </c>
      <c r="U314" s="77">
        <f>IF(R314="S",H314*Q314,0)</f>
        <v>8490.4</v>
      </c>
      <c r="V314" s="77">
        <f>IF(R314="S",H314*T314,0)</f>
        <v>9127.18</v>
      </c>
      <c r="W314" s="78">
        <f>IF(R314="S",J314-F314-K314,0)</f>
        <v>50</v>
      </c>
      <c r="X314" s="77">
        <f>IF(R314="S",H314*W314,0)</f>
        <v>5306.5</v>
      </c>
      <c r="AH314" s="2"/>
      <c r="AQ314" s="2"/>
      <c r="AS314" s="2"/>
      <c r="AT314" s="2"/>
      <c r="BD314" s="1"/>
      <c r="BE314" s="2"/>
      <c r="BF314" s="1"/>
      <c r="BG314" s="2"/>
      <c r="BK314" s="2"/>
      <c r="BM314" s="2"/>
      <c r="BN314" s="2"/>
      <c r="BT314" s="2"/>
      <c r="BU314" s="2"/>
    </row>
    <row r="315" spans="1:73" ht="16.5" customHeight="1">
      <c r="A315" s="3">
        <v>2017</v>
      </c>
      <c r="B315" s="3">
        <v>17710</v>
      </c>
      <c r="C315" s="1" t="s">
        <v>457</v>
      </c>
      <c r="D315" s="2">
        <v>42704</v>
      </c>
      <c r="E315" s="1" t="s">
        <v>459</v>
      </c>
      <c r="F315" s="2">
        <v>42705</v>
      </c>
      <c r="G315" s="77">
        <v>2183.23</v>
      </c>
      <c r="H315" s="77">
        <v>2183.23</v>
      </c>
      <c r="I315" s="77">
        <v>0</v>
      </c>
      <c r="J315" s="2">
        <v>42790</v>
      </c>
      <c r="K315" s="78">
        <v>30</v>
      </c>
      <c r="L315" s="2">
        <v>42370</v>
      </c>
      <c r="M315" s="2">
        <v>42735</v>
      </c>
      <c r="N315" s="77">
        <v>0</v>
      </c>
      <c r="P315" s="77">
        <v>0</v>
      </c>
      <c r="Q315" s="78">
        <f>IF(J315-F315&gt;0,IF(R315="S",J315-F315,0),0)</f>
        <v>85</v>
      </c>
      <c r="R315" s="3" t="str">
        <f>IF(G315-H315-I315-P315&gt;0,"N",IF(J315=DATE(1900,1,1),"N","S"))</f>
        <v>S</v>
      </c>
      <c r="S315" s="77">
        <f>IF(G315-H315-I315-P315&gt;0,G315-H315-I315-P315,0)</f>
        <v>0</v>
      </c>
      <c r="T315" s="78">
        <f>IF(J315-D315&gt;0,IF(R315="S",J315-D315,0),0)</f>
        <v>86</v>
      </c>
      <c r="U315" s="77">
        <f>IF(R315="S",H315*Q315,0)</f>
        <v>185574.55</v>
      </c>
      <c r="V315" s="77">
        <f>IF(R315="S",H315*T315,0)</f>
        <v>187757.78</v>
      </c>
      <c r="W315" s="78">
        <f>IF(R315="S",J315-F315-K315,0)</f>
        <v>55</v>
      </c>
      <c r="X315" s="77">
        <f>IF(R315="S",H315*W315,0)</f>
        <v>120077.65</v>
      </c>
      <c r="AH315" s="2"/>
      <c r="AQ315" s="2"/>
      <c r="AS315" s="2"/>
      <c r="AT315" s="2"/>
      <c r="BD315" s="1"/>
      <c r="BE315" s="2"/>
      <c r="BG315" s="2"/>
      <c r="BK315" s="2"/>
      <c r="BM315" s="2"/>
      <c r="BN315" s="2"/>
      <c r="BT315" s="2"/>
      <c r="BU315" s="2"/>
    </row>
    <row r="316" spans="1:73" ht="16.5" customHeight="1">
      <c r="A316" s="3">
        <v>2017</v>
      </c>
      <c r="B316" s="3">
        <v>18967</v>
      </c>
      <c r="C316" s="1" t="s">
        <v>352</v>
      </c>
      <c r="D316" s="2">
        <v>42727</v>
      </c>
      <c r="E316" s="1" t="s">
        <v>353</v>
      </c>
      <c r="F316" s="2">
        <v>42731</v>
      </c>
      <c r="G316" s="77">
        <v>977.46</v>
      </c>
      <c r="H316" s="77">
        <v>977.46</v>
      </c>
      <c r="I316" s="77">
        <v>0</v>
      </c>
      <c r="J316" s="2">
        <v>42815</v>
      </c>
      <c r="K316" s="78">
        <v>30</v>
      </c>
      <c r="L316" s="2">
        <v>42370</v>
      </c>
      <c r="M316" s="2">
        <v>42735</v>
      </c>
      <c r="N316" s="77">
        <v>0</v>
      </c>
      <c r="P316" s="77">
        <v>0</v>
      </c>
      <c r="Q316" s="78">
        <f>IF(J316-F316&gt;0,IF(R316="S",J316-F316,0),0)</f>
        <v>84</v>
      </c>
      <c r="R316" s="3" t="str">
        <f>IF(G316-H316-I316-P316&gt;0,"N",IF(J316=DATE(1900,1,1),"N","S"))</f>
        <v>S</v>
      </c>
      <c r="S316" s="77">
        <f>IF(G316-H316-I316-P316&gt;0,G316-H316-I316-P316,0)</f>
        <v>0</v>
      </c>
      <c r="T316" s="78">
        <f>IF(J316-D316&gt;0,IF(R316="S",J316-D316,0),0)</f>
        <v>88</v>
      </c>
      <c r="U316" s="77">
        <f>IF(R316="S",H316*Q316,0)</f>
        <v>82106.64</v>
      </c>
      <c r="V316" s="77">
        <f>IF(R316="S",H316*T316,0)</f>
        <v>86016.48</v>
      </c>
      <c r="W316" s="78">
        <f>IF(R316="S",J316-F316-K316,0)</f>
        <v>54</v>
      </c>
      <c r="X316" s="77">
        <f>IF(R316="S",H316*W316,0)</f>
        <v>52782.84</v>
      </c>
      <c r="AH316" s="2"/>
      <c r="AQ316" s="2"/>
      <c r="AS316" s="2"/>
      <c r="AT316" s="2"/>
      <c r="BD316" s="1"/>
      <c r="BE316" s="2"/>
      <c r="BF316" s="1"/>
      <c r="BG316" s="2"/>
      <c r="BK316" s="2"/>
      <c r="BM316" s="2"/>
      <c r="BN316" s="2"/>
      <c r="BT316" s="2"/>
      <c r="BU316" s="2"/>
    </row>
    <row r="317" spans="1:73" ht="16.5" customHeight="1">
      <c r="A317" s="3">
        <v>2017</v>
      </c>
      <c r="B317" s="3">
        <v>17505</v>
      </c>
      <c r="C317" s="1" t="s">
        <v>487</v>
      </c>
      <c r="D317" s="2">
        <v>42702</v>
      </c>
      <c r="E317" s="1" t="s">
        <v>488</v>
      </c>
      <c r="F317" s="2">
        <v>42703</v>
      </c>
      <c r="G317" s="77">
        <v>488</v>
      </c>
      <c r="H317" s="77">
        <v>488</v>
      </c>
      <c r="I317" s="77">
        <v>0</v>
      </c>
      <c r="J317" s="2">
        <v>42790</v>
      </c>
      <c r="K317" s="78">
        <v>30</v>
      </c>
      <c r="L317" s="2">
        <v>42370</v>
      </c>
      <c r="M317" s="2">
        <v>42735</v>
      </c>
      <c r="N317" s="77">
        <v>0</v>
      </c>
      <c r="P317" s="77">
        <v>0</v>
      </c>
      <c r="Q317" s="78">
        <f>IF(J317-F317&gt;0,IF(R317="S",J317-F317,0),0)</f>
        <v>87</v>
      </c>
      <c r="R317" s="3" t="str">
        <f>IF(G317-H317-I317-P317&gt;0,"N",IF(J317=DATE(1900,1,1),"N","S"))</f>
        <v>S</v>
      </c>
      <c r="S317" s="77">
        <f>IF(G317-H317-I317-P317&gt;0,G317-H317-I317-P317,0)</f>
        <v>0</v>
      </c>
      <c r="T317" s="78">
        <f>IF(J317-D317&gt;0,IF(R317="S",J317-D317,0),0)</f>
        <v>88</v>
      </c>
      <c r="U317" s="77">
        <f>IF(R317="S",H317*Q317,0)</f>
        <v>42456</v>
      </c>
      <c r="V317" s="77">
        <f>IF(R317="S",H317*T317,0)</f>
        <v>42944</v>
      </c>
      <c r="W317" s="78">
        <f>IF(R317="S",J317-F317-K317,0)</f>
        <v>57</v>
      </c>
      <c r="X317" s="77">
        <f>IF(R317="S",H317*W317,0)</f>
        <v>27816</v>
      </c>
      <c r="AH317" s="2"/>
      <c r="AQ317" s="2"/>
      <c r="AS317" s="2"/>
      <c r="AT317" s="2"/>
      <c r="BD317" s="1"/>
      <c r="BE317" s="2"/>
      <c r="BF317" s="1"/>
      <c r="BG317" s="2"/>
      <c r="BK317" s="2"/>
      <c r="BM317" s="2"/>
      <c r="BN317" s="2"/>
      <c r="BT317" s="2"/>
      <c r="BU317" s="2"/>
    </row>
    <row r="318" spans="1:73" ht="16.5" customHeight="1">
      <c r="A318" s="3">
        <v>2017</v>
      </c>
      <c r="B318" s="3">
        <v>17488</v>
      </c>
      <c r="C318" s="1" t="s">
        <v>457</v>
      </c>
      <c r="D318" s="2">
        <v>42700</v>
      </c>
      <c r="E318" s="1" t="s">
        <v>458</v>
      </c>
      <c r="F318" s="2">
        <v>42702</v>
      </c>
      <c r="G318" s="77">
        <v>1158.48</v>
      </c>
      <c r="H318" s="77">
        <v>1158.48</v>
      </c>
      <c r="I318" s="77">
        <v>0</v>
      </c>
      <c r="J318" s="2">
        <v>42790</v>
      </c>
      <c r="K318" s="78">
        <v>30</v>
      </c>
      <c r="L318" s="2">
        <v>42370</v>
      </c>
      <c r="M318" s="2">
        <v>42735</v>
      </c>
      <c r="N318" s="77">
        <v>0</v>
      </c>
      <c r="P318" s="77">
        <v>0</v>
      </c>
      <c r="Q318" s="78">
        <f>IF(J318-F318&gt;0,IF(R318="S",J318-F318,0),0)</f>
        <v>88</v>
      </c>
      <c r="R318" s="3" t="str">
        <f>IF(G318-H318-I318-P318&gt;0,"N",IF(J318=DATE(1900,1,1),"N","S"))</f>
        <v>S</v>
      </c>
      <c r="S318" s="77">
        <f>IF(G318-H318-I318-P318&gt;0,G318-H318-I318-P318,0)</f>
        <v>0</v>
      </c>
      <c r="T318" s="78">
        <f>IF(J318-D318&gt;0,IF(R318="S",J318-D318,0),0)</f>
        <v>90</v>
      </c>
      <c r="U318" s="77">
        <f>IF(R318="S",H318*Q318,0)</f>
        <v>101946.24</v>
      </c>
      <c r="V318" s="77">
        <f>IF(R318="S",H318*T318,0)</f>
        <v>104263.2</v>
      </c>
      <c r="W318" s="78">
        <f>IF(R318="S",J318-F318-K318,0)</f>
        <v>58</v>
      </c>
      <c r="X318" s="77">
        <f>IF(R318="S",H318*W318,0)</f>
        <v>67191.84</v>
      </c>
      <c r="AH318" s="2"/>
      <c r="AQ318" s="2"/>
      <c r="AS318" s="2"/>
      <c r="AT318" s="2"/>
      <c r="BD318" s="1"/>
      <c r="BE318" s="2"/>
      <c r="BG318" s="2"/>
      <c r="BK318" s="2"/>
      <c r="BM318" s="2"/>
      <c r="BN318" s="2"/>
      <c r="BT318" s="2"/>
      <c r="BU318" s="2"/>
    </row>
    <row r="319" spans="1:73" ht="16.5" customHeight="1">
      <c r="A319" s="3">
        <v>2017</v>
      </c>
      <c r="B319" s="3">
        <v>10</v>
      </c>
      <c r="C319" s="1" t="s">
        <v>396</v>
      </c>
      <c r="D319" s="2">
        <v>42724</v>
      </c>
      <c r="E319" s="1" t="s">
        <v>398</v>
      </c>
      <c r="F319" s="2">
        <v>42737</v>
      </c>
      <c r="G319" s="77">
        <v>1234.14</v>
      </c>
      <c r="H319" s="77">
        <v>1234.14</v>
      </c>
      <c r="I319" s="77">
        <v>0</v>
      </c>
      <c r="J319" s="2">
        <v>42815</v>
      </c>
      <c r="K319" s="78">
        <v>30</v>
      </c>
      <c r="L319" s="2">
        <v>42370</v>
      </c>
      <c r="M319" s="2">
        <v>42735</v>
      </c>
      <c r="N319" s="77">
        <v>0</v>
      </c>
      <c r="P319" s="77">
        <v>0</v>
      </c>
      <c r="Q319" s="78">
        <f>IF(J319-F319&gt;0,IF(R319="S",J319-F319,0),0)</f>
        <v>78</v>
      </c>
      <c r="R319" s="3" t="str">
        <f>IF(G319-H319-I319-P319&gt;0,"N",IF(J319=DATE(1900,1,1),"N","S"))</f>
        <v>S</v>
      </c>
      <c r="S319" s="77">
        <f>IF(G319-H319-I319-P319&gt;0,G319-H319-I319-P319,0)</f>
        <v>0</v>
      </c>
      <c r="T319" s="78">
        <f>IF(J319-D319&gt;0,IF(R319="S",J319-D319,0),0)</f>
        <v>91</v>
      </c>
      <c r="U319" s="77">
        <f>IF(R319="S",H319*Q319,0)</f>
        <v>96262.92</v>
      </c>
      <c r="V319" s="77">
        <f>IF(R319="S",H319*T319,0)</f>
        <v>112306.74</v>
      </c>
      <c r="W319" s="78">
        <f>IF(R319="S",J319-F319-K319,0)</f>
        <v>48</v>
      </c>
      <c r="X319" s="77">
        <f>IF(R319="S",H319*W319,0)</f>
        <v>59238.72</v>
      </c>
      <c r="AH319" s="2"/>
      <c r="AQ319" s="2"/>
      <c r="AS319" s="2"/>
      <c r="AT319" s="2"/>
      <c r="BD319" s="1"/>
      <c r="BE319" s="2"/>
      <c r="BF319" s="1"/>
      <c r="BG319" s="2"/>
      <c r="BK319" s="2"/>
      <c r="BM319" s="2"/>
      <c r="BN319" s="2"/>
      <c r="BT319" s="2"/>
      <c r="BU319" s="2"/>
    </row>
    <row r="320" spans="1:73" ht="16.5" customHeight="1">
      <c r="A320" s="3">
        <v>2017</v>
      </c>
      <c r="B320" s="3">
        <v>19149</v>
      </c>
      <c r="C320" s="1" t="s">
        <v>479</v>
      </c>
      <c r="D320" s="2">
        <v>42724</v>
      </c>
      <c r="E320" s="1" t="s">
        <v>483</v>
      </c>
      <c r="F320" s="2">
        <v>42734</v>
      </c>
      <c r="G320" s="77">
        <v>566.08</v>
      </c>
      <c r="H320" s="77">
        <v>566.08</v>
      </c>
      <c r="I320" s="77">
        <v>0</v>
      </c>
      <c r="J320" s="2">
        <v>42815</v>
      </c>
      <c r="K320" s="78">
        <v>30</v>
      </c>
      <c r="L320" s="2">
        <v>42370</v>
      </c>
      <c r="M320" s="2">
        <v>42735</v>
      </c>
      <c r="N320" s="77">
        <v>0</v>
      </c>
      <c r="P320" s="77">
        <v>0</v>
      </c>
      <c r="Q320" s="78">
        <f>IF(J320-F320&gt;0,IF(R320="S",J320-F320,0),0)</f>
        <v>81</v>
      </c>
      <c r="R320" s="3" t="str">
        <f>IF(G320-H320-I320-P320&gt;0,"N",IF(J320=DATE(1900,1,1),"N","S"))</f>
        <v>S</v>
      </c>
      <c r="S320" s="77">
        <f>IF(G320-H320-I320-P320&gt;0,G320-H320-I320-P320,0)</f>
        <v>0</v>
      </c>
      <c r="T320" s="78">
        <f>IF(J320-D320&gt;0,IF(R320="S",J320-D320,0),0)</f>
        <v>91</v>
      </c>
      <c r="U320" s="77">
        <f>IF(R320="S",H320*Q320,0)</f>
        <v>45852.48</v>
      </c>
      <c r="V320" s="77">
        <f>IF(R320="S",H320*T320,0)</f>
        <v>51513.28</v>
      </c>
      <c r="W320" s="78">
        <f>IF(R320="S",J320-F320-K320,0)</f>
        <v>51</v>
      </c>
      <c r="X320" s="77">
        <f>IF(R320="S",H320*W320,0)</f>
        <v>28870.08</v>
      </c>
      <c r="AH320" s="2"/>
      <c r="AQ320" s="2"/>
      <c r="AS320" s="2"/>
      <c r="AT320" s="2"/>
      <c r="BD320" s="1"/>
      <c r="BE320" s="2"/>
      <c r="BF320" s="1"/>
      <c r="BG320" s="2"/>
      <c r="BK320" s="2"/>
      <c r="BM320" s="2"/>
      <c r="BN320" s="2"/>
      <c r="BT320" s="2"/>
      <c r="BU320" s="2"/>
    </row>
    <row r="321" spans="1:73" ht="16.5" customHeight="1">
      <c r="A321" s="3">
        <v>2017</v>
      </c>
      <c r="B321" s="3">
        <v>2335</v>
      </c>
      <c r="C321" s="1" t="s">
        <v>301</v>
      </c>
      <c r="D321" s="2">
        <v>42735</v>
      </c>
      <c r="E321" s="1" t="s">
        <v>309</v>
      </c>
      <c r="F321" s="2">
        <v>42786</v>
      </c>
      <c r="G321" s="77">
        <v>77.42</v>
      </c>
      <c r="H321" s="77">
        <v>77.42</v>
      </c>
      <c r="I321" s="77">
        <v>0</v>
      </c>
      <c r="J321" s="2">
        <v>42832</v>
      </c>
      <c r="K321" s="78">
        <v>30</v>
      </c>
      <c r="L321" s="2">
        <v>42370</v>
      </c>
      <c r="M321" s="2">
        <v>42735</v>
      </c>
      <c r="N321" s="77">
        <v>0</v>
      </c>
      <c r="P321" s="77">
        <v>0</v>
      </c>
      <c r="Q321" s="78">
        <f>IF(J321-F321&gt;0,IF(R321="S",J321-F321,0),0)</f>
        <v>46</v>
      </c>
      <c r="R321" s="3" t="str">
        <f>IF(G321-H321-I321-P321&gt;0,"N",IF(J321=DATE(1900,1,1),"N","S"))</f>
        <v>S</v>
      </c>
      <c r="S321" s="77">
        <f>IF(G321-H321-I321-P321&gt;0,G321-H321-I321-P321,0)</f>
        <v>0</v>
      </c>
      <c r="T321" s="78">
        <f>IF(J321-D321&gt;0,IF(R321="S",J321-D321,0),0)</f>
        <v>97</v>
      </c>
      <c r="U321" s="77">
        <f>IF(R321="S",H321*Q321,0)</f>
        <v>3561.32</v>
      </c>
      <c r="V321" s="77">
        <f>IF(R321="S",H321*T321,0)</f>
        <v>7509.74</v>
      </c>
      <c r="W321" s="78">
        <f>IF(R321="S",J321-F321-K321,0)</f>
        <v>16</v>
      </c>
      <c r="X321" s="77">
        <f>IF(R321="S",H321*W321,0)</f>
        <v>1238.72</v>
      </c>
      <c r="AH321" s="2"/>
      <c r="AQ321" s="2"/>
      <c r="AS321" s="2"/>
      <c r="AT321" s="2"/>
      <c r="BD321" s="1"/>
      <c r="BE321" s="2"/>
      <c r="BF321" s="1"/>
      <c r="BG321" s="2"/>
      <c r="BK321" s="2"/>
      <c r="BM321" s="2"/>
      <c r="BN321" s="2"/>
      <c r="BT321" s="2"/>
      <c r="BU321" s="2"/>
    </row>
    <row r="322" spans="1:73" ht="16.5" customHeight="1">
      <c r="A322" s="3">
        <v>2017</v>
      </c>
      <c r="B322" s="3">
        <v>2339</v>
      </c>
      <c r="C322" s="1" t="s">
        <v>301</v>
      </c>
      <c r="D322" s="2">
        <v>42735</v>
      </c>
      <c r="E322" s="1" t="s">
        <v>310</v>
      </c>
      <c r="F322" s="2">
        <v>42786</v>
      </c>
      <c r="G322" s="77">
        <v>51.35</v>
      </c>
      <c r="H322" s="77">
        <v>51.35</v>
      </c>
      <c r="I322" s="77">
        <v>0</v>
      </c>
      <c r="J322" s="2">
        <v>42832</v>
      </c>
      <c r="K322" s="78">
        <v>30</v>
      </c>
      <c r="L322" s="2">
        <v>42370</v>
      </c>
      <c r="M322" s="2">
        <v>42735</v>
      </c>
      <c r="N322" s="77">
        <v>0</v>
      </c>
      <c r="P322" s="77">
        <v>0</v>
      </c>
      <c r="Q322" s="78">
        <f>IF(J322-F322&gt;0,IF(R322="S",J322-F322,0),0)</f>
        <v>46</v>
      </c>
      <c r="R322" s="3" t="str">
        <f>IF(G322-H322-I322-P322&gt;0,"N",IF(J322=DATE(1900,1,1),"N","S"))</f>
        <v>S</v>
      </c>
      <c r="S322" s="77">
        <f>IF(G322-H322-I322-P322&gt;0,G322-H322-I322-P322,0)</f>
        <v>0</v>
      </c>
      <c r="T322" s="78">
        <f>IF(J322-D322&gt;0,IF(R322="S",J322-D322,0),0)</f>
        <v>97</v>
      </c>
      <c r="U322" s="77">
        <f>IF(R322="S",H322*Q322,0)</f>
        <v>2362.1</v>
      </c>
      <c r="V322" s="77">
        <f>IF(R322="S",H322*T322,0)</f>
        <v>4980.95</v>
      </c>
      <c r="W322" s="78">
        <f>IF(R322="S",J322-F322-K322,0)</f>
        <v>16</v>
      </c>
      <c r="X322" s="77">
        <f>IF(R322="S",H322*W322,0)</f>
        <v>821.6</v>
      </c>
      <c r="AH322" s="2"/>
      <c r="AQ322" s="2"/>
      <c r="AS322" s="2"/>
      <c r="AT322" s="2"/>
      <c r="BD322" s="1"/>
      <c r="BE322" s="2"/>
      <c r="BF322" s="1"/>
      <c r="BG322" s="2"/>
      <c r="BK322" s="2"/>
      <c r="BM322" s="2"/>
      <c r="BN322" s="2"/>
      <c r="BT322" s="2"/>
      <c r="BU322" s="2"/>
    </row>
    <row r="323" spans="1:73" ht="16.5" customHeight="1">
      <c r="A323" s="3">
        <v>2017</v>
      </c>
      <c r="B323" s="3">
        <v>2337</v>
      </c>
      <c r="C323" s="1" t="s">
        <v>301</v>
      </c>
      <c r="D323" s="2">
        <v>42735</v>
      </c>
      <c r="E323" s="1" t="s">
        <v>311</v>
      </c>
      <c r="F323" s="2">
        <v>42786</v>
      </c>
      <c r="G323" s="77">
        <v>316.91</v>
      </c>
      <c r="H323" s="77">
        <v>316.91</v>
      </c>
      <c r="I323" s="77">
        <v>0</v>
      </c>
      <c r="J323" s="2">
        <v>42832</v>
      </c>
      <c r="K323" s="78">
        <v>30</v>
      </c>
      <c r="L323" s="2">
        <v>42370</v>
      </c>
      <c r="M323" s="2">
        <v>42735</v>
      </c>
      <c r="N323" s="77">
        <v>0</v>
      </c>
      <c r="P323" s="77">
        <v>0</v>
      </c>
      <c r="Q323" s="78">
        <f>IF(J323-F323&gt;0,IF(R323="S",J323-F323,0),0)</f>
        <v>46</v>
      </c>
      <c r="R323" s="3" t="str">
        <f>IF(G323-H323-I323-P323&gt;0,"N",IF(J323=DATE(1900,1,1),"N","S"))</f>
        <v>S</v>
      </c>
      <c r="S323" s="77">
        <f>IF(G323-H323-I323-P323&gt;0,G323-H323-I323-P323,0)</f>
        <v>0</v>
      </c>
      <c r="T323" s="78">
        <f>IF(J323-D323&gt;0,IF(R323="S",J323-D323,0),0)</f>
        <v>97</v>
      </c>
      <c r="U323" s="77">
        <f>IF(R323="S",H323*Q323,0)</f>
        <v>14577.86</v>
      </c>
      <c r="V323" s="77">
        <f>IF(R323="S",H323*T323,0)</f>
        <v>30740.27</v>
      </c>
      <c r="W323" s="78">
        <f>IF(R323="S",J323-F323-K323,0)</f>
        <v>16</v>
      </c>
      <c r="X323" s="77">
        <f>IF(R323="S",H323*W323,0)</f>
        <v>5070.56</v>
      </c>
      <c r="AH323" s="2"/>
      <c r="AQ323" s="2"/>
      <c r="AS323" s="2"/>
      <c r="AT323" s="2"/>
      <c r="BD323" s="1"/>
      <c r="BE323" s="2"/>
      <c r="BF323" s="1"/>
      <c r="BG323" s="2"/>
      <c r="BK323" s="2"/>
      <c r="BM323" s="2"/>
      <c r="BN323" s="2"/>
      <c r="BT323" s="2"/>
      <c r="BU323" s="2"/>
    </row>
    <row r="324" spans="1:73" ht="16.5" customHeight="1">
      <c r="A324" s="3">
        <v>2017</v>
      </c>
      <c r="B324" s="3">
        <v>2341</v>
      </c>
      <c r="C324" s="1" t="s">
        <v>301</v>
      </c>
      <c r="D324" s="2">
        <v>42735</v>
      </c>
      <c r="E324" s="1" t="s">
        <v>312</v>
      </c>
      <c r="F324" s="2">
        <v>42786</v>
      </c>
      <c r="G324" s="77">
        <v>203.01</v>
      </c>
      <c r="H324" s="77">
        <v>203.01</v>
      </c>
      <c r="I324" s="77">
        <v>0</v>
      </c>
      <c r="J324" s="2">
        <v>42832</v>
      </c>
      <c r="K324" s="78">
        <v>30</v>
      </c>
      <c r="L324" s="2">
        <v>42370</v>
      </c>
      <c r="M324" s="2">
        <v>42735</v>
      </c>
      <c r="N324" s="77">
        <v>0</v>
      </c>
      <c r="P324" s="77">
        <v>0</v>
      </c>
      <c r="Q324" s="78">
        <f>IF(J324-F324&gt;0,IF(R324="S",J324-F324,0),0)</f>
        <v>46</v>
      </c>
      <c r="R324" s="3" t="str">
        <f>IF(G324-H324-I324-P324&gt;0,"N",IF(J324=DATE(1900,1,1),"N","S"))</f>
        <v>S</v>
      </c>
      <c r="S324" s="77">
        <f>IF(G324-H324-I324-P324&gt;0,G324-H324-I324-P324,0)</f>
        <v>0</v>
      </c>
      <c r="T324" s="78">
        <f>IF(J324-D324&gt;0,IF(R324="S",J324-D324,0),0)</f>
        <v>97</v>
      </c>
      <c r="U324" s="77">
        <f>IF(R324="S",H324*Q324,0)</f>
        <v>9338.46</v>
      </c>
      <c r="V324" s="77">
        <f>IF(R324="S",H324*T324,0)</f>
        <v>19691.97</v>
      </c>
      <c r="W324" s="78">
        <f>IF(R324="S",J324-F324-K324,0)</f>
        <v>16</v>
      </c>
      <c r="X324" s="77">
        <f>IF(R324="S",H324*W324,0)</f>
        <v>3248.16</v>
      </c>
      <c r="AH324" s="2"/>
      <c r="AQ324" s="2"/>
      <c r="AS324" s="2"/>
      <c r="AT324" s="2"/>
      <c r="BD324" s="1"/>
      <c r="BE324" s="2"/>
      <c r="BF324" s="1"/>
      <c r="BG324" s="2"/>
      <c r="BK324" s="2"/>
      <c r="BM324" s="2"/>
      <c r="BN324" s="2"/>
      <c r="BT324" s="2"/>
      <c r="BU324" s="2"/>
    </row>
    <row r="325" spans="1:73" ht="16.5" customHeight="1">
      <c r="A325" s="3">
        <v>2017</v>
      </c>
      <c r="B325" s="3">
        <v>18912</v>
      </c>
      <c r="C325" s="1" t="s">
        <v>282</v>
      </c>
      <c r="D325" s="2">
        <v>42716</v>
      </c>
      <c r="E325" s="1" t="s">
        <v>284</v>
      </c>
      <c r="F325" s="2">
        <v>42727</v>
      </c>
      <c r="G325" s="77">
        <v>640.46</v>
      </c>
      <c r="H325" s="77">
        <v>640.46</v>
      </c>
      <c r="I325" s="77">
        <v>0</v>
      </c>
      <c r="J325" s="2">
        <v>42815</v>
      </c>
      <c r="K325" s="78">
        <v>30</v>
      </c>
      <c r="L325" s="2">
        <v>42370</v>
      </c>
      <c r="M325" s="2">
        <v>42735</v>
      </c>
      <c r="N325" s="77">
        <v>0</v>
      </c>
      <c r="P325" s="77">
        <v>0</v>
      </c>
      <c r="Q325" s="78">
        <f>IF(J325-F325&gt;0,IF(R325="S",J325-F325,0),0)</f>
        <v>88</v>
      </c>
      <c r="R325" s="3" t="str">
        <f>IF(G325-H325-I325-P325&gt;0,"N",IF(J325=DATE(1900,1,1),"N","S"))</f>
        <v>S</v>
      </c>
      <c r="S325" s="77">
        <f>IF(G325-H325-I325-P325&gt;0,G325-H325-I325-P325,0)</f>
        <v>0</v>
      </c>
      <c r="T325" s="78">
        <f>IF(J325-D325&gt;0,IF(R325="S",J325-D325,0),0)</f>
        <v>99</v>
      </c>
      <c r="U325" s="77">
        <f>IF(R325="S",H325*Q325,0)</f>
        <v>56360.48</v>
      </c>
      <c r="V325" s="77">
        <f>IF(R325="S",H325*T325,0)</f>
        <v>63405.54</v>
      </c>
      <c r="W325" s="78">
        <f>IF(R325="S",J325-F325-K325,0)</f>
        <v>58</v>
      </c>
      <c r="X325" s="77">
        <f>IF(R325="S",H325*W325,0)</f>
        <v>37146.68</v>
      </c>
      <c r="AH325" s="2"/>
      <c r="AQ325" s="2"/>
      <c r="AS325" s="2"/>
      <c r="AT325" s="2"/>
      <c r="BD325" s="1"/>
      <c r="BE325" s="2"/>
      <c r="BF325" s="1"/>
      <c r="BG325" s="2"/>
      <c r="BK325" s="2"/>
      <c r="BM325" s="2"/>
      <c r="BN325" s="2"/>
      <c r="BT325" s="2"/>
      <c r="BU325" s="2"/>
    </row>
    <row r="326" spans="1:73" ht="16.5" customHeight="1">
      <c r="A326" s="3">
        <v>2017</v>
      </c>
      <c r="B326" s="3">
        <v>1881</v>
      </c>
      <c r="C326" s="1" t="s">
        <v>136</v>
      </c>
      <c r="D326" s="2">
        <v>42704</v>
      </c>
      <c r="E326" s="1" t="s">
        <v>137</v>
      </c>
      <c r="F326" s="2">
        <v>42779</v>
      </c>
      <c r="G326" s="77">
        <v>42.02</v>
      </c>
      <c r="H326" s="77">
        <v>42.02</v>
      </c>
      <c r="I326" s="77">
        <v>0</v>
      </c>
      <c r="J326" s="2">
        <v>42810</v>
      </c>
      <c r="K326" s="78">
        <v>30</v>
      </c>
      <c r="L326" s="2">
        <v>42370</v>
      </c>
      <c r="M326" s="2">
        <v>42735</v>
      </c>
      <c r="N326" s="77">
        <v>0</v>
      </c>
      <c r="P326" s="77">
        <v>0</v>
      </c>
      <c r="Q326" s="78">
        <f>IF(J326-F326&gt;0,IF(R326="S",J326-F326,0),0)</f>
        <v>31</v>
      </c>
      <c r="R326" s="3" t="str">
        <f>IF(G326-H326-I326-P326&gt;0,"N",IF(J326=DATE(1900,1,1),"N","S"))</f>
        <v>S</v>
      </c>
      <c r="S326" s="77">
        <f>IF(G326-H326-I326-P326&gt;0,G326-H326-I326-P326,0)</f>
        <v>0</v>
      </c>
      <c r="T326" s="78">
        <f>IF(J326-D326&gt;0,IF(R326="S",J326-D326,0),0)</f>
        <v>106</v>
      </c>
      <c r="U326" s="77">
        <f>IF(R326="S",H326*Q326,0)</f>
        <v>1302.62</v>
      </c>
      <c r="V326" s="77">
        <f>IF(R326="S",H326*T326,0)</f>
        <v>4454.12</v>
      </c>
      <c r="W326" s="78">
        <f>IF(R326="S",J326-F326-K326,0)</f>
        <v>1</v>
      </c>
      <c r="X326" s="77">
        <f>IF(R326="S",H326*W326,0)</f>
        <v>42.02</v>
      </c>
      <c r="AH326" s="2"/>
      <c r="AQ326" s="2"/>
      <c r="AS326" s="2"/>
      <c r="AT326" s="2"/>
      <c r="BD326" s="1"/>
      <c r="BE326" s="2"/>
      <c r="BF326" s="1"/>
      <c r="BG326" s="2"/>
      <c r="BK326" s="2"/>
      <c r="BM326" s="2"/>
      <c r="BN326" s="2"/>
      <c r="BT326" s="2"/>
      <c r="BU326" s="2"/>
    </row>
    <row r="327" spans="1:73" ht="16.5" customHeight="1">
      <c r="A327" s="3">
        <v>2017</v>
      </c>
      <c r="B327" s="3">
        <v>18965</v>
      </c>
      <c r="C327" s="1" t="s">
        <v>145</v>
      </c>
      <c r="D327" s="2">
        <v>42704</v>
      </c>
      <c r="E327" s="1" t="s">
        <v>150</v>
      </c>
      <c r="F327" s="2">
        <v>42731</v>
      </c>
      <c r="G327" s="77">
        <v>1189.76</v>
      </c>
      <c r="H327" s="77">
        <v>1189.76</v>
      </c>
      <c r="I327" s="77">
        <v>0</v>
      </c>
      <c r="J327" s="2">
        <v>42810</v>
      </c>
      <c r="K327" s="78">
        <v>30</v>
      </c>
      <c r="L327" s="2">
        <v>42370</v>
      </c>
      <c r="M327" s="2">
        <v>42735</v>
      </c>
      <c r="N327" s="77">
        <v>0</v>
      </c>
      <c r="P327" s="77">
        <v>0</v>
      </c>
      <c r="Q327" s="78">
        <f>IF(J327-F327&gt;0,IF(R327="S",J327-F327,0),0)</f>
        <v>79</v>
      </c>
      <c r="R327" s="3" t="str">
        <f>IF(G327-H327-I327-P327&gt;0,"N",IF(J327=DATE(1900,1,1),"N","S"))</f>
        <v>S</v>
      </c>
      <c r="S327" s="77">
        <f>IF(G327-H327-I327-P327&gt;0,G327-H327-I327-P327,0)</f>
        <v>0</v>
      </c>
      <c r="T327" s="78">
        <f>IF(J327-D327&gt;0,IF(R327="S",J327-D327,0),0)</f>
        <v>106</v>
      </c>
      <c r="U327" s="77">
        <f>IF(R327="S",H327*Q327,0)</f>
        <v>93991.04</v>
      </c>
      <c r="V327" s="77">
        <f>IF(R327="S",H327*T327,0)</f>
        <v>126114.56</v>
      </c>
      <c r="W327" s="78">
        <f>IF(R327="S",J327-F327-K327,0)</f>
        <v>49</v>
      </c>
      <c r="X327" s="77">
        <f>IF(R327="S",H327*W327,0)</f>
        <v>58298.24</v>
      </c>
      <c r="AH327" s="2"/>
      <c r="AQ327" s="2"/>
      <c r="AS327" s="2"/>
      <c r="AT327" s="2"/>
      <c r="BD327" s="1"/>
      <c r="BE327" s="2"/>
      <c r="BF327" s="1"/>
      <c r="BG327" s="2"/>
      <c r="BK327" s="2"/>
      <c r="BM327" s="2"/>
      <c r="BN327" s="2"/>
      <c r="BT327" s="2"/>
      <c r="BU327" s="2"/>
    </row>
    <row r="328" spans="1:73" ht="16.5" customHeight="1">
      <c r="A328" s="3">
        <v>2017</v>
      </c>
      <c r="C328" s="1" t="s">
        <v>179</v>
      </c>
      <c r="D328" s="2">
        <v>42704</v>
      </c>
      <c r="E328" s="1" t="s">
        <v>180</v>
      </c>
      <c r="F328" s="2">
        <v>42732</v>
      </c>
      <c r="G328" s="77">
        <v>621</v>
      </c>
      <c r="H328" s="77">
        <v>621</v>
      </c>
      <c r="I328" s="77">
        <v>0</v>
      </c>
      <c r="J328" s="2">
        <v>42810</v>
      </c>
      <c r="K328" s="78">
        <v>30</v>
      </c>
      <c r="L328" s="2">
        <v>42370</v>
      </c>
      <c r="M328" s="2">
        <v>42735</v>
      </c>
      <c r="N328" s="77">
        <v>0</v>
      </c>
      <c r="P328" s="77">
        <v>0</v>
      </c>
      <c r="Q328" s="78">
        <f>IF(J328-F328&gt;0,IF(R328="S",J328-F328,0),0)</f>
        <v>78</v>
      </c>
      <c r="R328" s="3" t="str">
        <f>IF(G328-H328-I328-P328&gt;0,"N",IF(J328=DATE(1900,1,1),"N","S"))</f>
        <v>S</v>
      </c>
      <c r="S328" s="77">
        <f>IF(G328-H328-I328-P328&gt;0,G328-H328-I328-P328,0)</f>
        <v>0</v>
      </c>
      <c r="T328" s="78">
        <f>IF(J328-D328&gt;0,IF(R328="S",J328-D328,0),0)</f>
        <v>106</v>
      </c>
      <c r="U328" s="77">
        <f>IF(R328="S",H328*Q328,0)</f>
        <v>48438</v>
      </c>
      <c r="V328" s="77">
        <f>IF(R328="S",H328*T328,0)</f>
        <v>65826</v>
      </c>
      <c r="W328" s="78">
        <f>IF(R328="S",J328-F328-K328,0)</f>
        <v>48</v>
      </c>
      <c r="X328" s="77">
        <f>IF(R328="S",H328*W328,0)</f>
        <v>29808</v>
      </c>
      <c r="AH328" s="2"/>
      <c r="AQ328" s="2"/>
      <c r="AS328" s="2"/>
      <c r="AT328" s="2"/>
      <c r="BD328" s="1"/>
      <c r="BE328" s="2"/>
      <c r="BF328" s="1"/>
      <c r="BG328" s="2"/>
      <c r="BK328" s="2"/>
      <c r="BM328" s="2"/>
      <c r="BN328" s="2"/>
      <c r="BT328" s="2"/>
      <c r="BU328" s="2"/>
    </row>
    <row r="329" spans="1:73" ht="16.5" customHeight="1">
      <c r="A329" s="3">
        <v>2017</v>
      </c>
      <c r="B329" s="3">
        <v>17708</v>
      </c>
      <c r="C329" s="1" t="s">
        <v>422</v>
      </c>
      <c r="D329" s="2">
        <v>42705</v>
      </c>
      <c r="E329" s="1" t="s">
        <v>425</v>
      </c>
      <c r="F329" s="2">
        <v>42705</v>
      </c>
      <c r="G329" s="77">
        <v>3678.3</v>
      </c>
      <c r="H329" s="77">
        <v>3678.3</v>
      </c>
      <c r="I329" s="77">
        <v>0</v>
      </c>
      <c r="J329" s="2">
        <v>42811</v>
      </c>
      <c r="K329" s="78">
        <v>30</v>
      </c>
      <c r="L329" s="2">
        <v>42370</v>
      </c>
      <c r="M329" s="2">
        <v>42735</v>
      </c>
      <c r="N329" s="77">
        <v>0</v>
      </c>
      <c r="P329" s="77">
        <v>0</v>
      </c>
      <c r="Q329" s="78">
        <f>IF(J329-F329&gt;0,IF(R329="S",J329-F329,0),0)</f>
        <v>106</v>
      </c>
      <c r="R329" s="3" t="str">
        <f>IF(G329-H329-I329-P329&gt;0,"N",IF(J329=DATE(1900,1,1),"N","S"))</f>
        <v>S</v>
      </c>
      <c r="S329" s="77">
        <f>IF(G329-H329-I329-P329&gt;0,G329-H329-I329-P329,0)</f>
        <v>0</v>
      </c>
      <c r="T329" s="78">
        <f>IF(J329-D329&gt;0,IF(R329="S",J329-D329,0),0)</f>
        <v>106</v>
      </c>
      <c r="U329" s="77">
        <f>IF(R329="S",H329*Q329,0)</f>
        <v>389899.8</v>
      </c>
      <c r="V329" s="77">
        <f>IF(R329="S",H329*T329,0)</f>
        <v>389899.8</v>
      </c>
      <c r="W329" s="78">
        <f>IF(R329="S",J329-F329-K329,0)</f>
        <v>76</v>
      </c>
      <c r="X329" s="77">
        <f>IF(R329="S",H329*W329,0)</f>
        <v>279550.8</v>
      </c>
      <c r="AH329" s="2"/>
      <c r="AQ329" s="2"/>
      <c r="AS329" s="2"/>
      <c r="AT329" s="2"/>
      <c r="BD329" s="1"/>
      <c r="BE329" s="2"/>
      <c r="BF329" s="1"/>
      <c r="BG329" s="2"/>
      <c r="BK329" s="2"/>
      <c r="BM329" s="2"/>
      <c r="BN329" s="2"/>
      <c r="BT329" s="2"/>
      <c r="BU329" s="2"/>
    </row>
    <row r="330" spans="1:73" ht="16.5" customHeight="1">
      <c r="A330" s="3">
        <v>2017</v>
      </c>
      <c r="B330" s="3">
        <v>4364</v>
      </c>
      <c r="C330" s="1" t="s">
        <v>133</v>
      </c>
      <c r="D330" s="2">
        <v>42703</v>
      </c>
      <c r="E330" s="1" t="s">
        <v>134</v>
      </c>
      <c r="F330" s="2">
        <v>42724</v>
      </c>
      <c r="G330" s="77">
        <v>1999.99</v>
      </c>
      <c r="H330" s="77">
        <v>1999.99</v>
      </c>
      <c r="I330" s="77">
        <v>0</v>
      </c>
      <c r="J330" s="2">
        <v>42810</v>
      </c>
      <c r="K330" s="78">
        <v>30</v>
      </c>
      <c r="L330" s="2">
        <v>42370</v>
      </c>
      <c r="M330" s="2">
        <v>42735</v>
      </c>
      <c r="N330" s="77">
        <v>0</v>
      </c>
      <c r="P330" s="77">
        <v>0</v>
      </c>
      <c r="Q330" s="78">
        <f>IF(J330-F330&gt;0,IF(R330="S",J330-F330,0),0)</f>
        <v>86</v>
      </c>
      <c r="R330" s="3" t="str">
        <f>IF(G330-H330-I330-P330&gt;0,"N",IF(J330=DATE(1900,1,1),"N","S"))</f>
        <v>S</v>
      </c>
      <c r="S330" s="77">
        <f>IF(G330-H330-I330-P330&gt;0,G330-H330-I330-P330,0)</f>
        <v>0</v>
      </c>
      <c r="T330" s="78">
        <f>IF(J330-D330&gt;0,IF(R330="S",J330-D330,0),0)</f>
        <v>107</v>
      </c>
      <c r="U330" s="77">
        <f>IF(R330="S",H330*Q330,0)</f>
        <v>171999.14</v>
      </c>
      <c r="V330" s="77">
        <f>IF(R330="S",H330*T330,0)</f>
        <v>213998.93</v>
      </c>
      <c r="W330" s="78">
        <f>IF(R330="S",J330-F330-K330,0)</f>
        <v>56</v>
      </c>
      <c r="X330" s="77">
        <f>IF(R330="S",H330*W330,0)</f>
        <v>111999.44</v>
      </c>
      <c r="AH330" s="2"/>
      <c r="AQ330" s="2"/>
      <c r="AS330" s="2"/>
      <c r="AT330" s="2"/>
      <c r="BD330" s="1"/>
      <c r="BE330" s="2"/>
      <c r="BF330" s="1"/>
      <c r="BG330" s="2"/>
      <c r="BK330" s="2"/>
      <c r="BM330" s="2"/>
      <c r="BN330" s="2"/>
      <c r="BT330" s="2"/>
      <c r="BU330" s="2"/>
    </row>
    <row r="331" spans="1:73" ht="16.5" customHeight="1">
      <c r="A331" s="3">
        <v>2017</v>
      </c>
      <c r="B331" s="3">
        <v>19148</v>
      </c>
      <c r="C331" s="1" t="s">
        <v>301</v>
      </c>
      <c r="D331" s="2">
        <v>42704</v>
      </c>
      <c r="E331" s="1" t="s">
        <v>305</v>
      </c>
      <c r="F331" s="2">
        <v>42734</v>
      </c>
      <c r="G331" s="77">
        <v>30.77</v>
      </c>
      <c r="H331" s="77">
        <v>30.77</v>
      </c>
      <c r="I331" s="77">
        <v>0</v>
      </c>
      <c r="J331" s="2">
        <v>42832</v>
      </c>
      <c r="K331" s="78">
        <v>30</v>
      </c>
      <c r="L331" s="2">
        <v>42370</v>
      </c>
      <c r="M331" s="2">
        <v>42735</v>
      </c>
      <c r="N331" s="77">
        <v>0</v>
      </c>
      <c r="P331" s="77">
        <v>0</v>
      </c>
      <c r="Q331" s="78">
        <f>IF(J331-F331&gt;0,IF(R331="S",J331-F331,0),0)</f>
        <v>98</v>
      </c>
      <c r="R331" s="3" t="str">
        <f>IF(G331-H331-I331-P331&gt;0,"N",IF(J331=DATE(1900,1,1),"N","S"))</f>
        <v>S</v>
      </c>
      <c r="S331" s="77">
        <f>IF(G331-H331-I331-P331&gt;0,G331-H331-I331-P331,0)</f>
        <v>0</v>
      </c>
      <c r="T331" s="78">
        <f>IF(J331-D331&gt;0,IF(R331="S",J331-D331,0),0)</f>
        <v>128</v>
      </c>
      <c r="U331" s="77">
        <f>IF(R331="S",H331*Q331,0)</f>
        <v>3015.46</v>
      </c>
      <c r="V331" s="77">
        <f>IF(R331="S",H331*T331,0)</f>
        <v>3938.56</v>
      </c>
      <c r="W331" s="78">
        <f>IF(R331="S",J331-F331-K331,0)</f>
        <v>68</v>
      </c>
      <c r="X331" s="77">
        <f>IF(R331="S",H331*W331,0)</f>
        <v>2092.36</v>
      </c>
      <c r="AH331" s="2"/>
      <c r="AS331" s="2"/>
      <c r="AT331" s="2"/>
      <c r="BD331" s="1"/>
      <c r="BE331" s="2"/>
      <c r="BF331" s="1"/>
      <c r="BG331" s="2"/>
      <c r="BK331" s="2"/>
      <c r="BM331" s="2"/>
      <c r="BN331" s="2"/>
      <c r="BT331" s="2"/>
      <c r="BU331" s="2"/>
    </row>
    <row r="332" spans="1:73" ht="16.5" customHeight="1">
      <c r="A332" s="3">
        <v>2017</v>
      </c>
      <c r="B332" s="3">
        <v>19147</v>
      </c>
      <c r="C332" s="1" t="s">
        <v>301</v>
      </c>
      <c r="D332" s="2">
        <v>42704</v>
      </c>
      <c r="E332" s="1" t="s">
        <v>306</v>
      </c>
      <c r="F332" s="2">
        <v>42734</v>
      </c>
      <c r="G332" s="77">
        <v>130.26</v>
      </c>
      <c r="H332" s="77">
        <v>130.26</v>
      </c>
      <c r="I332" s="77">
        <v>0</v>
      </c>
      <c r="J332" s="2">
        <v>42832</v>
      </c>
      <c r="K332" s="78">
        <v>30</v>
      </c>
      <c r="L332" s="2">
        <v>42370</v>
      </c>
      <c r="M332" s="2">
        <v>42735</v>
      </c>
      <c r="N332" s="77">
        <v>0</v>
      </c>
      <c r="P332" s="77">
        <v>0</v>
      </c>
      <c r="Q332" s="78">
        <f>IF(J332-F332&gt;0,IF(R332="S",J332-F332,0),0)</f>
        <v>98</v>
      </c>
      <c r="R332" s="3" t="str">
        <f>IF(G332-H332-I332-P332&gt;0,"N",IF(J332=DATE(1900,1,1),"N","S"))</f>
        <v>S</v>
      </c>
      <c r="S332" s="77">
        <f>IF(G332-H332-I332-P332&gt;0,G332-H332-I332-P332,0)</f>
        <v>0</v>
      </c>
      <c r="T332" s="78">
        <f>IF(J332-D332&gt;0,IF(R332="S",J332-D332,0),0)</f>
        <v>128</v>
      </c>
      <c r="U332" s="77">
        <f>IF(R332="S",H332*Q332,0)</f>
        <v>12765.48</v>
      </c>
      <c r="V332" s="77">
        <f>IF(R332="S",H332*T332,0)</f>
        <v>16673.28</v>
      </c>
      <c r="W332" s="78">
        <f>IF(R332="S",J332-F332-K332,0)</f>
        <v>68</v>
      </c>
      <c r="X332" s="77">
        <f>IF(R332="S",H332*W332,0)</f>
        <v>8857.68</v>
      </c>
      <c r="AH332" s="2"/>
      <c r="AQ332" s="2"/>
      <c r="AS332" s="2"/>
      <c r="AT332" s="2"/>
      <c r="BD332" s="1"/>
      <c r="BE332" s="2"/>
      <c r="BF332" s="1"/>
      <c r="BG332" s="2"/>
      <c r="BK332" s="2"/>
      <c r="BM332" s="2"/>
      <c r="BN332" s="2"/>
      <c r="BT332" s="2"/>
      <c r="BU332" s="2"/>
    </row>
    <row r="333" spans="1:73" ht="16.5" customHeight="1">
      <c r="A333" s="3">
        <v>2017</v>
      </c>
      <c r="B333" s="3">
        <v>19145</v>
      </c>
      <c r="C333" s="1" t="s">
        <v>301</v>
      </c>
      <c r="D333" s="2">
        <v>42704</v>
      </c>
      <c r="E333" s="1" t="s">
        <v>307</v>
      </c>
      <c r="F333" s="2">
        <v>42734</v>
      </c>
      <c r="G333" s="77">
        <v>394.18</v>
      </c>
      <c r="H333" s="77">
        <v>394.18</v>
      </c>
      <c r="I333" s="77">
        <v>0</v>
      </c>
      <c r="J333" s="2">
        <v>42832</v>
      </c>
      <c r="K333" s="78">
        <v>30</v>
      </c>
      <c r="L333" s="2">
        <v>42370</v>
      </c>
      <c r="M333" s="2">
        <v>42735</v>
      </c>
      <c r="N333" s="77">
        <v>0</v>
      </c>
      <c r="P333" s="77">
        <v>0</v>
      </c>
      <c r="Q333" s="78">
        <f>IF(J333-F333&gt;0,IF(R333="S",J333-F333,0),0)</f>
        <v>98</v>
      </c>
      <c r="R333" s="3" t="str">
        <f>IF(G333-H333-I333-P333&gt;0,"N",IF(J333=DATE(1900,1,1),"N","S"))</f>
        <v>S</v>
      </c>
      <c r="S333" s="77">
        <f>IF(G333-H333-I333-P333&gt;0,G333-H333-I333-P333,0)</f>
        <v>0</v>
      </c>
      <c r="T333" s="78">
        <f>IF(J333-D333&gt;0,IF(R333="S",J333-D333,0),0)</f>
        <v>128</v>
      </c>
      <c r="U333" s="77">
        <f>IF(R333="S",H333*Q333,0)</f>
        <v>38629.64</v>
      </c>
      <c r="V333" s="77">
        <f>IF(R333="S",H333*T333,0)</f>
        <v>50455.04</v>
      </c>
      <c r="W333" s="78">
        <f>IF(R333="S",J333-F333-K333,0)</f>
        <v>68</v>
      </c>
      <c r="X333" s="77">
        <f>IF(R333="S",H333*W333,0)</f>
        <v>26804.24</v>
      </c>
      <c r="AH333" s="2"/>
      <c r="AQ333" s="2"/>
      <c r="AS333" s="2"/>
      <c r="AT333" s="2"/>
      <c r="BD333" s="1"/>
      <c r="BE333" s="2"/>
      <c r="BF333" s="1"/>
      <c r="BG333" s="2"/>
      <c r="BK333" s="2"/>
      <c r="BM333" s="2"/>
      <c r="BN333" s="2"/>
      <c r="BT333" s="2"/>
      <c r="BU333" s="2"/>
    </row>
    <row r="334" spans="1:73" ht="16.5" customHeight="1">
      <c r="A334" s="3">
        <v>2017</v>
      </c>
      <c r="B334" s="3">
        <v>19146</v>
      </c>
      <c r="C334" s="1" t="s">
        <v>301</v>
      </c>
      <c r="D334" s="2">
        <v>42704</v>
      </c>
      <c r="E334" s="1" t="s">
        <v>308</v>
      </c>
      <c r="F334" s="2">
        <v>42734</v>
      </c>
      <c r="G334" s="77">
        <v>39.05</v>
      </c>
      <c r="H334" s="77">
        <v>39.05</v>
      </c>
      <c r="I334" s="77">
        <v>0</v>
      </c>
      <c r="J334" s="2">
        <v>42832</v>
      </c>
      <c r="K334" s="78">
        <v>30</v>
      </c>
      <c r="L334" s="2">
        <v>42370</v>
      </c>
      <c r="M334" s="2">
        <v>42735</v>
      </c>
      <c r="N334" s="77">
        <v>0</v>
      </c>
      <c r="P334" s="77">
        <v>0</v>
      </c>
      <c r="Q334" s="78">
        <f>IF(J334-F334&gt;0,IF(R334="S",J334-F334,0),0)</f>
        <v>98</v>
      </c>
      <c r="R334" s="3" t="str">
        <f>IF(G334-H334-I334-P334&gt;0,"N",IF(J334=DATE(1900,1,1),"N","S"))</f>
        <v>S</v>
      </c>
      <c r="S334" s="77">
        <f>IF(G334-H334-I334-P334&gt;0,G334-H334-I334-P334,0)</f>
        <v>0</v>
      </c>
      <c r="T334" s="78">
        <f>IF(J334-D334&gt;0,IF(R334="S",J334-D334,0),0)</f>
        <v>128</v>
      </c>
      <c r="U334" s="77">
        <f>IF(R334="S",H334*Q334,0)</f>
        <v>3826.9</v>
      </c>
      <c r="V334" s="77">
        <f>IF(R334="S",H334*T334,0)</f>
        <v>4998.4</v>
      </c>
      <c r="W334" s="78">
        <f>IF(R334="S",J334-F334-K334,0)</f>
        <v>68</v>
      </c>
      <c r="X334" s="77">
        <f>IF(R334="S",H334*W334,0)</f>
        <v>2655.4</v>
      </c>
      <c r="AH334" s="2"/>
      <c r="AQ334" s="2"/>
      <c r="AS334" s="2"/>
      <c r="AT334" s="2"/>
      <c r="BD334" s="1"/>
      <c r="BE334" s="2"/>
      <c r="BF334" s="1"/>
      <c r="BG334" s="2"/>
      <c r="BK334" s="2"/>
      <c r="BM334" s="2"/>
      <c r="BN334" s="2"/>
      <c r="BT334" s="2"/>
      <c r="BU334" s="2"/>
    </row>
    <row r="335" spans="1:73" ht="16.5" customHeight="1">
      <c r="A335" s="3">
        <v>2017</v>
      </c>
      <c r="B335" s="3">
        <v>13841</v>
      </c>
      <c r="C335" s="1" t="s">
        <v>433</v>
      </c>
      <c r="D335" s="2">
        <v>42635</v>
      </c>
      <c r="E335" s="1" t="s">
        <v>434</v>
      </c>
      <c r="F335" s="2">
        <v>42636</v>
      </c>
      <c r="G335" s="77">
        <v>4026</v>
      </c>
      <c r="H335" s="77">
        <v>4026</v>
      </c>
      <c r="I335" s="77">
        <v>0</v>
      </c>
      <c r="J335" s="2">
        <v>42765</v>
      </c>
      <c r="K335" s="78">
        <v>30</v>
      </c>
      <c r="L335" s="2">
        <v>42370</v>
      </c>
      <c r="M335" s="2">
        <v>42735</v>
      </c>
      <c r="N335" s="77">
        <v>0</v>
      </c>
      <c r="P335" s="77">
        <v>0</v>
      </c>
      <c r="Q335" s="78">
        <f>IF(J335-F335&gt;0,IF(R335="S",J335-F335,0),0)</f>
        <v>129</v>
      </c>
      <c r="R335" s="3" t="str">
        <f>IF(G335-H335-I335-P335&gt;0,"N",IF(J335=DATE(1900,1,1),"N","S"))</f>
        <v>S</v>
      </c>
      <c r="S335" s="77">
        <f>IF(G335-H335-I335-P335&gt;0,G335-H335-I335-P335,0)</f>
        <v>0</v>
      </c>
      <c r="T335" s="78">
        <f>IF(J335-D335&gt;0,IF(R335="S",J335-D335,0),0)</f>
        <v>130</v>
      </c>
      <c r="U335" s="77">
        <f>IF(R335="S",H335*Q335,0)</f>
        <v>519354</v>
      </c>
      <c r="V335" s="77">
        <f>IF(R335="S",H335*T335,0)</f>
        <v>523380</v>
      </c>
      <c r="W335" s="78">
        <f>IF(R335="S",J335-F335-K335,0)</f>
        <v>99</v>
      </c>
      <c r="X335" s="77">
        <f>IF(R335="S",H335*W335,0)</f>
        <v>398574</v>
      </c>
      <c r="AH335" s="2"/>
      <c r="AQ335" s="2"/>
      <c r="AS335" s="2"/>
      <c r="AT335" s="2"/>
      <c r="BD335" s="1"/>
      <c r="BE335" s="2"/>
      <c r="BF335" s="1"/>
      <c r="BG335" s="2"/>
      <c r="BK335" s="2"/>
      <c r="BM335" s="2"/>
      <c r="BN335" s="2"/>
      <c r="BT335" s="2"/>
      <c r="BU335" s="2"/>
    </row>
    <row r="336" spans="1:73" ht="16.5" customHeight="1">
      <c r="A336" s="3">
        <v>2017</v>
      </c>
      <c r="B336" s="3">
        <v>1876</v>
      </c>
      <c r="C336" s="1" t="s">
        <v>286</v>
      </c>
      <c r="D336" s="2">
        <v>42590</v>
      </c>
      <c r="E336" s="1" t="s">
        <v>287</v>
      </c>
      <c r="F336" s="2">
        <v>42779</v>
      </c>
      <c r="G336" s="77">
        <v>75</v>
      </c>
      <c r="H336" s="77">
        <v>75</v>
      </c>
      <c r="I336" s="77">
        <v>0</v>
      </c>
      <c r="J336" s="2">
        <v>42810</v>
      </c>
      <c r="K336" s="78">
        <v>30</v>
      </c>
      <c r="L336" s="2">
        <v>42370</v>
      </c>
      <c r="M336" s="2">
        <v>42735</v>
      </c>
      <c r="N336" s="77">
        <v>0</v>
      </c>
      <c r="P336" s="77">
        <v>0</v>
      </c>
      <c r="Q336" s="78">
        <f>IF(J336-F336&gt;0,IF(R336="S",J336-F336,0),0)</f>
        <v>31</v>
      </c>
      <c r="R336" s="3" t="str">
        <f>IF(G336-H336-I336-P336&gt;0,"N",IF(J336=DATE(1900,1,1),"N","S"))</f>
        <v>S</v>
      </c>
      <c r="S336" s="77">
        <f>IF(G336-H336-I336-P336&gt;0,G336-H336-I336-P336,0)</f>
        <v>0</v>
      </c>
      <c r="T336" s="78">
        <f>IF(J336-D336&gt;0,IF(R336="S",J336-D336,0),0)</f>
        <v>220</v>
      </c>
      <c r="U336" s="77">
        <f>IF(R336="S",H336*Q336,0)</f>
        <v>2325</v>
      </c>
      <c r="V336" s="77">
        <f>IF(R336="S",H336*T336,0)</f>
        <v>16500</v>
      </c>
      <c r="W336" s="78">
        <f>IF(R336="S",J336-F336-K336,0)</f>
        <v>1</v>
      </c>
      <c r="X336" s="77">
        <f>IF(R336="S",H336*W336,0)</f>
        <v>75</v>
      </c>
      <c r="AH336" s="2"/>
      <c r="AQ336" s="2"/>
      <c r="AS336" s="2"/>
      <c r="AT336" s="2"/>
      <c r="BD336" s="1"/>
      <c r="BE336" s="2"/>
      <c r="BF336" s="1"/>
      <c r="BG336" s="2"/>
      <c r="BK336" s="2"/>
      <c r="BM336" s="2"/>
      <c r="BN336" s="2"/>
      <c r="BT336" s="2"/>
      <c r="BU336" s="2"/>
    </row>
    <row r="337" spans="3:73" ht="16.5" customHeight="1">
      <c r="C337" s="1"/>
      <c r="D337" s="2"/>
      <c r="E337" s="1"/>
      <c r="F337" s="2"/>
      <c r="J337" s="2"/>
      <c r="L337" s="2"/>
      <c r="M337" s="2"/>
      <c r="AH337" s="2"/>
      <c r="AQ337" s="2"/>
      <c r="AS337" s="2"/>
      <c r="AT337" s="2"/>
      <c r="BD337" s="1"/>
      <c r="BE337" s="2"/>
      <c r="BF337" s="1"/>
      <c r="BG337" s="2"/>
      <c r="BK337" s="2"/>
      <c r="BM337" s="2"/>
      <c r="BN337" s="2"/>
      <c r="BT337" s="2"/>
      <c r="BU337" s="2"/>
    </row>
    <row r="338" spans="3:73" ht="16.5" customHeight="1">
      <c r="C338" s="1"/>
      <c r="D338" s="2"/>
      <c r="E338" s="1"/>
      <c r="F338" s="2"/>
      <c r="J338" s="2"/>
      <c r="L338" s="2"/>
      <c r="M338" s="2"/>
      <c r="AH338" s="2"/>
      <c r="AQ338" s="2"/>
      <c r="AS338" s="2"/>
      <c r="AT338" s="2"/>
      <c r="BD338" s="1"/>
      <c r="BE338" s="2"/>
      <c r="BF338" s="1"/>
      <c r="BG338" s="2"/>
      <c r="BK338" s="2"/>
      <c r="BM338" s="2"/>
      <c r="BN338" s="2"/>
      <c r="BT338" s="2"/>
      <c r="BU338" s="2"/>
    </row>
    <row r="339" spans="3:73" ht="16.5" customHeight="1">
      <c r="C339" s="1"/>
      <c r="D339" s="2"/>
      <c r="E339" s="1"/>
      <c r="F339" s="2"/>
      <c r="J339" s="2"/>
      <c r="L339" s="2"/>
      <c r="M339" s="2"/>
      <c r="AH339" s="2"/>
      <c r="AQ339" s="2"/>
      <c r="AS339" s="2"/>
      <c r="AT339" s="2"/>
      <c r="BD339" s="1"/>
      <c r="BE339" s="2"/>
      <c r="BF339" s="1"/>
      <c r="BG339" s="2"/>
      <c r="BK339" s="2"/>
      <c r="BM339" s="2"/>
      <c r="BN339" s="2"/>
      <c r="BT339" s="2"/>
      <c r="BU339" s="2"/>
    </row>
    <row r="340" spans="3:73" ht="16.5" customHeight="1">
      <c r="C340" s="1"/>
      <c r="D340" s="2"/>
      <c r="E340" s="1"/>
      <c r="F340" s="2"/>
      <c r="J340" s="2"/>
      <c r="L340" s="2"/>
      <c r="M340" s="2"/>
      <c r="AH340" s="2"/>
      <c r="AQ340" s="2"/>
      <c r="AS340" s="2"/>
      <c r="AT340" s="2"/>
      <c r="BD340" s="1"/>
      <c r="BE340" s="2"/>
      <c r="BF340" s="1"/>
      <c r="BG340" s="2"/>
      <c r="BK340" s="2"/>
      <c r="BM340" s="2"/>
      <c r="BN340" s="2"/>
      <c r="BT340" s="2"/>
      <c r="BU340" s="2"/>
    </row>
    <row r="341" spans="3:73" ht="16.5" customHeight="1">
      <c r="C341" s="1"/>
      <c r="D341" s="2"/>
      <c r="E341" s="1"/>
      <c r="F341" s="2"/>
      <c r="J341" s="2"/>
      <c r="L341" s="2"/>
      <c r="M341" s="2"/>
      <c r="AH341" s="2"/>
      <c r="AQ341" s="2"/>
      <c r="AS341" s="2"/>
      <c r="AT341" s="2"/>
      <c r="BD341" s="1"/>
      <c r="BE341" s="2"/>
      <c r="BF341" s="1"/>
      <c r="BG341" s="2"/>
      <c r="BK341" s="2"/>
      <c r="BM341" s="2"/>
      <c r="BN341" s="2"/>
      <c r="BT341" s="2"/>
      <c r="BU341" s="2"/>
    </row>
    <row r="342" spans="3:73" ht="16.5" customHeight="1">
      <c r="C342" s="1"/>
      <c r="D342" s="2"/>
      <c r="E342" s="1"/>
      <c r="F342" s="2"/>
      <c r="J342" s="2"/>
      <c r="L342" s="2"/>
      <c r="M342" s="2"/>
      <c r="AH342" s="2"/>
      <c r="AQ342" s="2"/>
      <c r="AS342" s="2"/>
      <c r="AT342" s="2"/>
      <c r="BD342" s="1"/>
      <c r="BE342" s="2"/>
      <c r="BF342" s="1"/>
      <c r="BG342" s="2"/>
      <c r="BK342" s="2"/>
      <c r="BM342" s="2"/>
      <c r="BN342" s="2"/>
      <c r="BT342" s="2"/>
      <c r="BU342" s="2"/>
    </row>
    <row r="343" spans="3:73" ht="16.5" customHeight="1">
      <c r="C343" s="1"/>
      <c r="D343" s="2"/>
      <c r="E343" s="1"/>
      <c r="F343" s="2"/>
      <c r="J343" s="2"/>
      <c r="L343" s="2"/>
      <c r="M343" s="2"/>
      <c r="AH343" s="2"/>
      <c r="AQ343" s="2"/>
      <c r="AS343" s="2"/>
      <c r="AT343" s="2"/>
      <c r="BD343" s="1"/>
      <c r="BE343" s="2"/>
      <c r="BF343" s="1"/>
      <c r="BG343" s="2"/>
      <c r="BK343" s="2"/>
      <c r="BM343" s="2"/>
      <c r="BN343" s="2"/>
      <c r="BT343" s="2"/>
      <c r="BU343" s="2"/>
    </row>
    <row r="344" spans="3:73" ht="16.5" customHeight="1">
      <c r="C344" s="1"/>
      <c r="D344" s="2"/>
      <c r="E344" s="1"/>
      <c r="F344" s="2"/>
      <c r="J344" s="2"/>
      <c r="L344" s="2"/>
      <c r="M344" s="2"/>
      <c r="AH344" s="2"/>
      <c r="AQ344" s="2"/>
      <c r="AS344" s="2"/>
      <c r="AT344" s="2"/>
      <c r="BD344" s="1"/>
      <c r="BE344" s="2"/>
      <c r="BF344" s="1"/>
      <c r="BG344" s="2"/>
      <c r="BK344" s="2"/>
      <c r="BM344" s="2"/>
      <c r="BN344" s="2"/>
      <c r="BT344" s="2"/>
      <c r="BU344" s="2"/>
    </row>
    <row r="345" spans="3:73" ht="16.5" customHeight="1">
      <c r="C345" s="1"/>
      <c r="D345" s="2"/>
      <c r="E345" s="1"/>
      <c r="F345" s="2"/>
      <c r="J345" s="2"/>
      <c r="L345" s="2"/>
      <c r="M345" s="2"/>
      <c r="AH345" s="2"/>
      <c r="AQ345" s="2"/>
      <c r="AS345" s="2"/>
      <c r="AT345" s="2"/>
      <c r="BD345" s="1"/>
      <c r="BE345" s="2"/>
      <c r="BF345" s="1"/>
      <c r="BG345" s="2"/>
      <c r="BK345" s="2"/>
      <c r="BM345" s="2"/>
      <c r="BN345" s="2"/>
      <c r="BT345" s="2"/>
      <c r="BU345" s="2"/>
    </row>
    <row r="346" spans="3:73" ht="16.5" customHeight="1">
      <c r="C346" s="1"/>
      <c r="D346" s="2"/>
      <c r="E346" s="1"/>
      <c r="F346" s="2"/>
      <c r="J346" s="2"/>
      <c r="L346" s="2"/>
      <c r="M346" s="2"/>
      <c r="AH346" s="2"/>
      <c r="AQ346" s="2"/>
      <c r="AS346" s="2"/>
      <c r="AT346" s="2"/>
      <c r="BD346" s="1"/>
      <c r="BE346" s="2"/>
      <c r="BF346" s="1"/>
      <c r="BG346" s="2"/>
      <c r="BK346" s="2"/>
      <c r="BM346" s="2"/>
      <c r="BN346" s="2"/>
      <c r="BT346" s="2"/>
      <c r="BU346" s="2"/>
    </row>
    <row r="347" spans="3:73" ht="16.5" customHeight="1">
      <c r="C347" s="1"/>
      <c r="D347" s="2"/>
      <c r="E347" s="1"/>
      <c r="F347" s="2"/>
      <c r="J347" s="2"/>
      <c r="L347" s="2"/>
      <c r="M347" s="2"/>
      <c r="AH347" s="2"/>
      <c r="AQ347" s="2"/>
      <c r="AS347" s="2"/>
      <c r="AT347" s="2"/>
      <c r="BD347" s="1"/>
      <c r="BE347" s="2"/>
      <c r="BF347" s="1"/>
      <c r="BG347" s="2"/>
      <c r="BK347" s="2"/>
      <c r="BM347" s="2"/>
      <c r="BN347" s="2"/>
      <c r="BT347" s="2"/>
      <c r="BU347" s="2"/>
    </row>
    <row r="348" spans="3:73" ht="16.5" customHeight="1">
      <c r="C348" s="1"/>
      <c r="D348" s="2"/>
      <c r="E348" s="1"/>
      <c r="F348" s="2"/>
      <c r="J348" s="2"/>
      <c r="L348" s="2"/>
      <c r="M348" s="2"/>
      <c r="AH348" s="2"/>
      <c r="AQ348" s="2"/>
      <c r="AS348" s="2"/>
      <c r="AT348" s="2"/>
      <c r="BD348" s="1"/>
      <c r="BE348" s="2"/>
      <c r="BF348" s="1"/>
      <c r="BG348" s="2"/>
      <c r="BK348" s="2"/>
      <c r="BM348" s="2"/>
      <c r="BN348" s="2"/>
      <c r="BT348" s="2"/>
      <c r="BU348" s="2"/>
    </row>
    <row r="349" spans="3:73" ht="16.5" customHeight="1">
      <c r="C349" s="1"/>
      <c r="D349" s="2"/>
      <c r="E349" s="1"/>
      <c r="F349" s="2"/>
      <c r="J349" s="2"/>
      <c r="L349" s="2"/>
      <c r="M349" s="2"/>
      <c r="AH349" s="2"/>
      <c r="AQ349" s="2"/>
      <c r="AS349" s="2"/>
      <c r="AT349" s="2"/>
      <c r="BD349" s="1"/>
      <c r="BE349" s="2"/>
      <c r="BF349" s="1"/>
      <c r="BG349" s="2"/>
      <c r="BK349" s="2"/>
      <c r="BM349" s="2"/>
      <c r="BN349" s="2"/>
      <c r="BT349" s="2"/>
      <c r="BU349" s="2"/>
    </row>
    <row r="350" spans="3:73" ht="16.5" customHeight="1">
      <c r="C350" s="1"/>
      <c r="D350" s="2"/>
      <c r="E350" s="1"/>
      <c r="F350" s="2"/>
      <c r="J350" s="2"/>
      <c r="L350" s="2"/>
      <c r="M350" s="2"/>
      <c r="AH350" s="2"/>
      <c r="AQ350" s="2"/>
      <c r="AS350" s="2"/>
      <c r="AT350" s="2"/>
      <c r="BD350" s="1"/>
      <c r="BE350" s="2"/>
      <c r="BF350" s="1"/>
      <c r="BG350" s="2"/>
      <c r="BK350" s="2"/>
      <c r="BM350" s="2"/>
      <c r="BN350" s="2"/>
      <c r="BT350" s="2"/>
      <c r="BU350" s="2"/>
    </row>
    <row r="351" spans="3:73" ht="16.5" customHeight="1">
      <c r="C351" s="1"/>
      <c r="D351" s="2"/>
      <c r="E351" s="1"/>
      <c r="F351" s="2"/>
      <c r="J351" s="2"/>
      <c r="L351" s="2"/>
      <c r="M351" s="2"/>
      <c r="AH351" s="2"/>
      <c r="AQ351" s="2"/>
      <c r="AS351" s="2"/>
      <c r="AT351" s="2"/>
      <c r="BD351" s="1"/>
      <c r="BE351" s="2"/>
      <c r="BF351" s="1"/>
      <c r="BG351" s="2"/>
      <c r="BK351" s="2"/>
      <c r="BM351" s="2"/>
      <c r="BN351" s="2"/>
      <c r="BT351" s="2"/>
      <c r="BU351" s="2"/>
    </row>
    <row r="352" spans="3:73" ht="16.5" customHeight="1">
      <c r="C352" s="1"/>
      <c r="D352" s="2"/>
      <c r="E352" s="1"/>
      <c r="F352" s="2"/>
      <c r="J352" s="2"/>
      <c r="L352" s="2"/>
      <c r="M352" s="2"/>
      <c r="AH352" s="2"/>
      <c r="AQ352" s="2"/>
      <c r="AS352" s="2"/>
      <c r="AT352" s="2"/>
      <c r="BD352" s="1"/>
      <c r="BE352" s="2"/>
      <c r="BF352" s="1"/>
      <c r="BG352" s="2"/>
      <c r="BK352" s="2"/>
      <c r="BM352" s="2"/>
      <c r="BN352" s="2"/>
      <c r="BT352" s="2"/>
      <c r="BU352" s="2"/>
    </row>
    <row r="353" spans="3:73" ht="16.5" customHeight="1">
      <c r="C353" s="1"/>
      <c r="D353" s="2"/>
      <c r="E353" s="1"/>
      <c r="F353" s="2"/>
      <c r="J353" s="2"/>
      <c r="L353" s="2"/>
      <c r="M353" s="2"/>
      <c r="AH353" s="2"/>
      <c r="AQ353" s="2"/>
      <c r="AS353" s="2"/>
      <c r="AT353" s="2"/>
      <c r="BD353" s="1"/>
      <c r="BE353" s="2"/>
      <c r="BF353" s="1"/>
      <c r="BG353" s="2"/>
      <c r="BK353" s="2"/>
      <c r="BM353" s="2"/>
      <c r="BN353" s="2"/>
      <c r="BT353" s="2"/>
      <c r="BU353" s="2"/>
    </row>
    <row r="354" spans="3:73" ht="16.5" customHeight="1">
      <c r="C354" s="1"/>
      <c r="D354" s="2"/>
      <c r="E354" s="1"/>
      <c r="F354" s="2"/>
      <c r="J354" s="2"/>
      <c r="L354" s="2"/>
      <c r="M354" s="2"/>
      <c r="AH354" s="2"/>
      <c r="AQ354" s="2"/>
      <c r="AS354" s="2"/>
      <c r="AT354" s="2"/>
      <c r="BD354" s="1"/>
      <c r="BE354" s="2"/>
      <c r="BF354" s="1"/>
      <c r="BG354" s="2"/>
      <c r="BK354" s="2"/>
      <c r="BM354" s="2"/>
      <c r="BN354" s="2"/>
      <c r="BT354" s="2"/>
      <c r="BU354" s="2"/>
    </row>
    <row r="355" spans="3:73" ht="16.5" customHeight="1">
      <c r="C355" s="1"/>
      <c r="D355" s="2"/>
      <c r="E355" s="1"/>
      <c r="F355" s="2"/>
      <c r="J355" s="2"/>
      <c r="L355" s="2"/>
      <c r="M355" s="2"/>
      <c r="AH355" s="2"/>
      <c r="AQ355" s="2"/>
      <c r="AS355" s="2"/>
      <c r="AT355" s="2"/>
      <c r="BD355" s="1"/>
      <c r="BE355" s="2"/>
      <c r="BF355" s="1"/>
      <c r="BG355" s="2"/>
      <c r="BK355" s="2"/>
      <c r="BM355" s="2"/>
      <c r="BN355" s="2"/>
      <c r="BT355" s="2"/>
      <c r="BU355" s="2"/>
    </row>
    <row r="356" spans="3:73" ht="16.5" customHeight="1">
      <c r="C356" s="1"/>
      <c r="D356" s="2"/>
      <c r="E356" s="1"/>
      <c r="F356" s="2"/>
      <c r="J356" s="2"/>
      <c r="L356" s="2"/>
      <c r="M356" s="2"/>
      <c r="AH356" s="2"/>
      <c r="AQ356" s="2"/>
      <c r="AS356" s="2"/>
      <c r="AT356" s="2"/>
      <c r="BD356" s="1"/>
      <c r="BE356" s="2"/>
      <c r="BF356" s="1"/>
      <c r="BG356" s="2"/>
      <c r="BK356" s="2"/>
      <c r="BM356" s="2"/>
      <c r="BN356" s="2"/>
      <c r="BT356" s="2"/>
      <c r="BU356" s="2"/>
    </row>
    <row r="357" spans="3:73" ht="16.5" customHeight="1">
      <c r="C357" s="1"/>
      <c r="D357" s="2"/>
      <c r="E357" s="1"/>
      <c r="F357" s="2"/>
      <c r="J357" s="2"/>
      <c r="L357" s="2"/>
      <c r="M357" s="2"/>
      <c r="AH357" s="2"/>
      <c r="AQ357" s="2"/>
      <c r="AS357" s="2"/>
      <c r="AT357" s="2"/>
      <c r="BD357" s="1"/>
      <c r="BE357" s="2"/>
      <c r="BF357" s="1"/>
      <c r="BG357" s="2"/>
      <c r="BK357" s="2"/>
      <c r="BM357" s="2"/>
      <c r="BN357" s="2"/>
      <c r="BT357" s="2"/>
      <c r="BU357" s="2"/>
    </row>
    <row r="358" spans="3:73" ht="16.5" customHeight="1">
      <c r="C358" s="1"/>
      <c r="D358" s="2"/>
      <c r="E358" s="1"/>
      <c r="F358" s="2"/>
      <c r="J358" s="2"/>
      <c r="L358" s="2"/>
      <c r="M358" s="2"/>
      <c r="AH358" s="2"/>
      <c r="AQ358" s="2"/>
      <c r="AS358" s="2"/>
      <c r="AT358" s="2"/>
      <c r="BD358" s="1"/>
      <c r="BE358" s="2"/>
      <c r="BF358" s="1"/>
      <c r="BG358" s="2"/>
      <c r="BK358" s="2"/>
      <c r="BM358" s="2"/>
      <c r="BN358" s="2"/>
      <c r="BT358" s="2"/>
      <c r="BU358" s="2"/>
    </row>
    <row r="359" spans="3:73" ht="16.5" customHeight="1">
      <c r="C359" s="1"/>
      <c r="D359" s="2"/>
      <c r="E359" s="1"/>
      <c r="F359" s="2"/>
      <c r="J359" s="2"/>
      <c r="L359" s="2"/>
      <c r="M359" s="2"/>
      <c r="AH359" s="2"/>
      <c r="AQ359" s="2"/>
      <c r="AS359" s="2"/>
      <c r="AT359" s="2"/>
      <c r="BD359" s="1"/>
      <c r="BE359" s="2"/>
      <c r="BF359" s="1"/>
      <c r="BG359" s="2"/>
      <c r="BK359" s="2"/>
      <c r="BM359" s="2"/>
      <c r="BN359" s="2"/>
      <c r="BT359" s="2"/>
      <c r="BU359" s="2"/>
    </row>
    <row r="360" spans="3:73" ht="16.5" customHeight="1">
      <c r="C360" s="1"/>
      <c r="D360" s="2"/>
      <c r="E360" s="1"/>
      <c r="F360" s="2"/>
      <c r="J360" s="2"/>
      <c r="L360" s="2"/>
      <c r="M360" s="2"/>
      <c r="AH360" s="2"/>
      <c r="AQ360" s="2"/>
      <c r="AS360" s="2"/>
      <c r="AT360" s="2"/>
      <c r="BD360" s="1"/>
      <c r="BE360" s="2"/>
      <c r="BF360" s="1"/>
      <c r="BG360" s="2"/>
      <c r="BK360" s="2"/>
      <c r="BM360" s="2"/>
      <c r="BN360" s="2"/>
      <c r="BT360" s="2"/>
      <c r="BU360" s="2"/>
    </row>
    <row r="361" spans="3:73" ht="16.5" customHeight="1">
      <c r="C361" s="1"/>
      <c r="D361" s="2"/>
      <c r="E361" s="1"/>
      <c r="F361" s="2"/>
      <c r="J361" s="2"/>
      <c r="L361" s="2"/>
      <c r="M361" s="2"/>
      <c r="AH361" s="2"/>
      <c r="AQ361" s="2"/>
      <c r="AS361" s="2"/>
      <c r="AT361" s="2"/>
      <c r="BD361" s="1"/>
      <c r="BE361" s="2"/>
      <c r="BF361" s="1"/>
      <c r="BG361" s="2"/>
      <c r="BK361" s="2"/>
      <c r="BM361" s="2"/>
      <c r="BN361" s="2"/>
      <c r="BT361" s="2"/>
      <c r="BU361" s="2"/>
    </row>
    <row r="362" spans="3:73" ht="16.5" customHeight="1">
      <c r="C362" s="1"/>
      <c r="D362" s="2"/>
      <c r="E362" s="1"/>
      <c r="F362" s="2"/>
      <c r="J362" s="2"/>
      <c r="L362" s="2"/>
      <c r="M362" s="2"/>
      <c r="AH362" s="2"/>
      <c r="AQ362" s="2"/>
      <c r="AS362" s="2"/>
      <c r="AT362" s="2"/>
      <c r="BD362" s="1"/>
      <c r="BE362" s="2"/>
      <c r="BF362" s="1"/>
      <c r="BG362" s="2"/>
      <c r="BK362" s="2"/>
      <c r="BM362" s="2"/>
      <c r="BN362" s="2"/>
      <c r="BT362" s="2"/>
      <c r="BU362" s="2"/>
    </row>
    <row r="363" spans="3:73" ht="16.5" customHeight="1">
      <c r="C363" s="1"/>
      <c r="D363" s="2"/>
      <c r="E363" s="1"/>
      <c r="F363" s="2"/>
      <c r="J363" s="2"/>
      <c r="L363" s="2"/>
      <c r="M363" s="2"/>
      <c r="AH363" s="2"/>
      <c r="AQ363" s="2"/>
      <c r="AS363" s="2"/>
      <c r="AT363" s="2"/>
      <c r="BD363" s="1"/>
      <c r="BE363" s="2"/>
      <c r="BF363" s="1"/>
      <c r="BG363" s="2"/>
      <c r="BK363" s="2"/>
      <c r="BM363" s="2"/>
      <c r="BN363" s="2"/>
      <c r="BT363" s="2"/>
      <c r="BU363" s="2"/>
    </row>
    <row r="364" spans="3:73" ht="16.5" customHeight="1">
      <c r="C364" s="1"/>
      <c r="D364" s="2"/>
      <c r="E364" s="1"/>
      <c r="F364" s="2"/>
      <c r="J364" s="2"/>
      <c r="L364" s="2"/>
      <c r="M364" s="2"/>
      <c r="AH364" s="2"/>
      <c r="AQ364" s="2"/>
      <c r="AS364" s="2"/>
      <c r="AT364" s="2"/>
      <c r="BD364" s="1"/>
      <c r="BE364" s="2"/>
      <c r="BF364" s="1"/>
      <c r="BG364" s="2"/>
      <c r="BK364" s="2"/>
      <c r="BM364" s="2"/>
      <c r="BN364" s="2"/>
      <c r="BT364" s="2"/>
      <c r="BU364" s="2"/>
    </row>
    <row r="365" spans="3:73" ht="16.5" customHeight="1">
      <c r="C365" s="1"/>
      <c r="D365" s="2"/>
      <c r="E365" s="1"/>
      <c r="F365" s="2"/>
      <c r="J365" s="2"/>
      <c r="L365" s="2"/>
      <c r="M365" s="2"/>
      <c r="AH365" s="2"/>
      <c r="AQ365" s="2"/>
      <c r="AS365" s="2"/>
      <c r="AT365" s="2"/>
      <c r="BD365" s="1"/>
      <c r="BE365" s="2"/>
      <c r="BF365" s="1"/>
      <c r="BG365" s="2"/>
      <c r="BK365" s="2"/>
      <c r="BM365" s="2"/>
      <c r="BN365" s="2"/>
      <c r="BT365" s="2"/>
      <c r="BU365" s="2"/>
    </row>
    <row r="366" spans="3:73" ht="16.5" customHeight="1">
      <c r="C366" s="1"/>
      <c r="D366" s="2"/>
      <c r="E366" s="1"/>
      <c r="F366" s="2"/>
      <c r="J366" s="2"/>
      <c r="L366" s="2"/>
      <c r="M366" s="2"/>
      <c r="AH366" s="2"/>
      <c r="AQ366" s="2"/>
      <c r="AS366" s="2"/>
      <c r="AT366" s="2"/>
      <c r="BD366" s="1"/>
      <c r="BE366" s="2"/>
      <c r="BF366" s="1"/>
      <c r="BG366" s="2"/>
      <c r="BK366" s="2"/>
      <c r="BM366" s="2"/>
      <c r="BN366" s="2"/>
      <c r="BT366" s="2"/>
      <c r="BU366" s="2"/>
    </row>
    <row r="367" spans="3:73" ht="16.5" customHeight="1">
      <c r="C367" s="1"/>
      <c r="D367" s="2"/>
      <c r="E367" s="1"/>
      <c r="F367" s="2"/>
      <c r="J367" s="2"/>
      <c r="L367" s="2"/>
      <c r="M367" s="2"/>
      <c r="AH367" s="2"/>
      <c r="AQ367" s="2"/>
      <c r="AS367" s="2"/>
      <c r="AT367" s="2"/>
      <c r="BD367" s="1"/>
      <c r="BE367" s="2"/>
      <c r="BF367" s="1"/>
      <c r="BG367" s="2"/>
      <c r="BK367" s="2"/>
      <c r="BM367" s="2"/>
      <c r="BN367" s="2"/>
      <c r="BT367" s="2"/>
      <c r="BU367" s="2"/>
    </row>
    <row r="368" spans="3:73" ht="16.5" customHeight="1">
      <c r="C368" s="1"/>
      <c r="D368" s="2"/>
      <c r="E368" s="1"/>
      <c r="F368" s="2"/>
      <c r="J368" s="2"/>
      <c r="L368" s="2"/>
      <c r="M368" s="2"/>
      <c r="AH368" s="2"/>
      <c r="AQ368" s="2"/>
      <c r="AS368" s="2"/>
      <c r="AT368" s="2"/>
      <c r="BD368" s="1"/>
      <c r="BE368" s="2"/>
      <c r="BF368" s="1"/>
      <c r="BG368" s="2"/>
      <c r="BK368" s="2"/>
      <c r="BM368" s="2"/>
      <c r="BN368" s="2"/>
      <c r="BT368" s="2"/>
      <c r="BU368" s="2"/>
    </row>
    <row r="369" spans="3:73" ht="16.5" customHeight="1">
      <c r="C369" s="1"/>
      <c r="D369" s="2"/>
      <c r="E369" s="1"/>
      <c r="F369" s="2"/>
      <c r="J369" s="2"/>
      <c r="L369" s="2"/>
      <c r="M369" s="2"/>
      <c r="AH369" s="2"/>
      <c r="AQ369" s="2"/>
      <c r="AS369" s="2"/>
      <c r="AT369" s="2"/>
      <c r="BD369" s="1"/>
      <c r="BE369" s="2"/>
      <c r="BF369" s="1"/>
      <c r="BG369" s="2"/>
      <c r="BK369" s="2"/>
      <c r="BM369" s="2"/>
      <c r="BN369" s="2"/>
      <c r="BT369" s="2"/>
      <c r="BU369" s="2"/>
    </row>
    <row r="370" spans="3:73" ht="16.5" customHeight="1">
      <c r="C370" s="1"/>
      <c r="D370" s="2"/>
      <c r="E370" s="1"/>
      <c r="F370" s="2"/>
      <c r="J370" s="2"/>
      <c r="L370" s="2"/>
      <c r="M370" s="2"/>
      <c r="AH370" s="2"/>
      <c r="AQ370" s="2"/>
      <c r="AS370" s="2"/>
      <c r="AT370" s="2"/>
      <c r="BD370" s="1"/>
      <c r="BE370" s="2"/>
      <c r="BF370" s="1"/>
      <c r="BG370" s="2"/>
      <c r="BK370" s="2"/>
      <c r="BM370" s="2"/>
      <c r="BN370" s="2"/>
      <c r="BT370" s="2"/>
      <c r="BU370" s="2"/>
    </row>
    <row r="371" spans="3:73" ht="16.5" customHeight="1">
      <c r="C371" s="1"/>
      <c r="D371" s="2"/>
      <c r="E371" s="1"/>
      <c r="F371" s="2"/>
      <c r="J371" s="2"/>
      <c r="L371" s="2"/>
      <c r="M371" s="2"/>
      <c r="AH371" s="2"/>
      <c r="AQ371" s="2"/>
      <c r="AS371" s="2"/>
      <c r="AT371" s="2"/>
      <c r="BD371" s="1"/>
      <c r="BE371" s="2"/>
      <c r="BF371" s="1"/>
      <c r="BG371" s="2"/>
      <c r="BK371" s="2"/>
      <c r="BM371" s="2"/>
      <c r="BN371" s="2"/>
      <c r="BT371" s="2"/>
      <c r="BU371" s="2"/>
    </row>
    <row r="372" spans="3:73" ht="16.5" customHeight="1">
      <c r="C372" s="1"/>
      <c r="D372" s="2"/>
      <c r="E372" s="1"/>
      <c r="F372" s="2"/>
      <c r="J372" s="2"/>
      <c r="L372" s="2"/>
      <c r="M372" s="2"/>
      <c r="AH372" s="2"/>
      <c r="AQ372" s="2"/>
      <c r="AS372" s="2"/>
      <c r="AT372" s="2"/>
      <c r="BD372" s="1"/>
      <c r="BE372" s="2"/>
      <c r="BF372" s="1"/>
      <c r="BG372" s="2"/>
      <c r="BK372" s="2"/>
      <c r="BM372" s="2"/>
      <c r="BN372" s="2"/>
      <c r="BT372" s="2"/>
      <c r="BU372" s="2"/>
    </row>
    <row r="373" spans="3:73" ht="16.5" customHeight="1">
      <c r="C373" s="1"/>
      <c r="D373" s="2"/>
      <c r="E373" s="1"/>
      <c r="F373" s="2"/>
      <c r="J373" s="2"/>
      <c r="L373" s="2"/>
      <c r="M373" s="2"/>
      <c r="AH373" s="2"/>
      <c r="AQ373" s="2"/>
      <c r="AS373" s="2"/>
      <c r="AT373" s="2"/>
      <c r="BD373" s="1"/>
      <c r="BE373" s="2"/>
      <c r="BF373" s="1"/>
      <c r="BG373" s="2"/>
      <c r="BK373" s="2"/>
      <c r="BM373" s="2"/>
      <c r="BN373" s="2"/>
      <c r="BT373" s="2"/>
      <c r="BU373" s="2"/>
    </row>
    <row r="374" spans="3:73" ht="16.5" customHeight="1">
      <c r="C374" s="1"/>
      <c r="D374" s="2"/>
      <c r="E374" s="1"/>
      <c r="F374" s="2"/>
      <c r="J374" s="2"/>
      <c r="L374" s="2"/>
      <c r="M374" s="2"/>
      <c r="AH374" s="2"/>
      <c r="AQ374" s="2"/>
      <c r="AS374" s="2"/>
      <c r="AT374" s="2"/>
      <c r="BD374" s="1"/>
      <c r="BE374" s="2"/>
      <c r="BF374" s="1"/>
      <c r="BG374" s="2"/>
      <c r="BK374" s="2"/>
      <c r="BM374" s="2"/>
      <c r="BN374" s="2"/>
      <c r="BT374" s="2"/>
      <c r="BU374" s="2"/>
    </row>
    <row r="375" spans="3:73" ht="16.5" customHeight="1">
      <c r="C375" s="1"/>
      <c r="D375" s="2"/>
      <c r="E375" s="1"/>
      <c r="F375" s="2"/>
      <c r="J375" s="2"/>
      <c r="L375" s="2"/>
      <c r="M375" s="2"/>
      <c r="AH375" s="2"/>
      <c r="AQ375" s="2"/>
      <c r="AS375" s="2"/>
      <c r="AT375" s="2"/>
      <c r="BD375" s="1"/>
      <c r="BE375" s="2"/>
      <c r="BF375" s="1"/>
      <c r="BG375" s="2"/>
      <c r="BK375" s="2"/>
      <c r="BM375" s="2"/>
      <c r="BN375" s="2"/>
      <c r="BT375" s="2"/>
      <c r="BU375" s="2"/>
    </row>
    <row r="376" spans="3:73" ht="16.5" customHeight="1">
      <c r="C376" s="1"/>
      <c r="D376" s="2"/>
      <c r="E376" s="1"/>
      <c r="F376" s="2"/>
      <c r="J376" s="2"/>
      <c r="L376" s="2"/>
      <c r="M376" s="2"/>
      <c r="AH376" s="2"/>
      <c r="AQ376" s="2"/>
      <c r="AS376" s="2"/>
      <c r="AT376" s="2"/>
      <c r="BD376" s="1"/>
      <c r="BE376" s="2"/>
      <c r="BF376" s="1"/>
      <c r="BG376" s="2"/>
      <c r="BK376" s="2"/>
      <c r="BM376" s="2"/>
      <c r="BN376" s="2"/>
      <c r="BT376" s="2"/>
      <c r="BU376" s="2"/>
    </row>
    <row r="377" spans="3:73" ht="16.5" customHeight="1">
      <c r="C377" s="1"/>
      <c r="D377" s="2"/>
      <c r="E377" s="1"/>
      <c r="F377" s="2"/>
      <c r="J377" s="2"/>
      <c r="L377" s="2"/>
      <c r="M377" s="2"/>
      <c r="AH377" s="2"/>
      <c r="AQ377" s="2"/>
      <c r="AS377" s="2"/>
      <c r="AT377" s="2"/>
      <c r="BD377" s="1"/>
      <c r="BE377" s="2"/>
      <c r="BF377" s="1"/>
      <c r="BG377" s="2"/>
      <c r="BK377" s="2"/>
      <c r="BM377" s="2"/>
      <c r="BN377" s="2"/>
      <c r="BT377" s="2"/>
      <c r="BU377" s="2"/>
    </row>
    <row r="378" spans="3:73" ht="16.5" customHeight="1">
      <c r="C378" s="1"/>
      <c r="D378" s="2"/>
      <c r="E378" s="1"/>
      <c r="F378" s="2"/>
      <c r="J378" s="2"/>
      <c r="L378" s="2"/>
      <c r="M378" s="2"/>
      <c r="AH378" s="2"/>
      <c r="AQ378" s="2"/>
      <c r="AS378" s="2"/>
      <c r="AT378" s="2"/>
      <c r="BD378" s="1"/>
      <c r="BE378" s="2"/>
      <c r="BF378" s="1"/>
      <c r="BG378" s="2"/>
      <c r="BK378" s="2"/>
      <c r="BM378" s="2"/>
      <c r="BN378" s="2"/>
      <c r="BT378" s="2"/>
      <c r="BU378" s="2"/>
    </row>
    <row r="379" spans="3:73" ht="16.5" customHeight="1">
      <c r="C379" s="1"/>
      <c r="D379" s="2"/>
      <c r="E379" s="1"/>
      <c r="F379" s="2"/>
      <c r="J379" s="2"/>
      <c r="L379" s="2"/>
      <c r="M379" s="2"/>
      <c r="AH379" s="2"/>
      <c r="AQ379" s="2"/>
      <c r="AS379" s="2"/>
      <c r="AT379" s="2"/>
      <c r="BD379" s="1"/>
      <c r="BE379" s="2"/>
      <c r="BF379" s="1"/>
      <c r="BG379" s="2"/>
      <c r="BK379" s="2"/>
      <c r="BM379" s="2"/>
      <c r="BN379" s="2"/>
      <c r="BT379" s="2"/>
      <c r="BU379" s="2"/>
    </row>
    <row r="380" spans="3:73" ht="16.5" customHeight="1">
      <c r="C380" s="1"/>
      <c r="D380" s="2"/>
      <c r="E380" s="1"/>
      <c r="F380" s="2"/>
      <c r="J380" s="2"/>
      <c r="L380" s="2"/>
      <c r="M380" s="2"/>
      <c r="AH380" s="2"/>
      <c r="AQ380" s="2"/>
      <c r="AS380" s="2"/>
      <c r="AT380" s="2"/>
      <c r="BD380" s="1"/>
      <c r="BE380" s="2"/>
      <c r="BF380" s="1"/>
      <c r="BG380" s="2"/>
      <c r="BK380" s="2"/>
      <c r="BM380" s="2"/>
      <c r="BN380" s="2"/>
      <c r="BT380" s="2"/>
      <c r="BU380" s="2"/>
    </row>
    <row r="381" spans="3:73" ht="16.5" customHeight="1">
      <c r="C381" s="1"/>
      <c r="D381" s="2"/>
      <c r="E381" s="1"/>
      <c r="F381" s="2"/>
      <c r="J381" s="2"/>
      <c r="L381" s="2"/>
      <c r="M381" s="2"/>
      <c r="AH381" s="2"/>
      <c r="AQ381" s="2"/>
      <c r="AS381" s="2"/>
      <c r="AT381" s="2"/>
      <c r="BD381" s="1"/>
      <c r="BE381" s="2"/>
      <c r="BF381" s="1"/>
      <c r="BG381" s="2"/>
      <c r="BK381" s="2"/>
      <c r="BM381" s="2"/>
      <c r="BN381" s="2"/>
      <c r="BT381" s="2"/>
      <c r="BU381" s="2"/>
    </row>
    <row r="382" spans="3:73" ht="16.5" customHeight="1">
      <c r="C382" s="1"/>
      <c r="D382" s="2"/>
      <c r="E382" s="1"/>
      <c r="F382" s="2"/>
      <c r="J382" s="2"/>
      <c r="L382" s="2"/>
      <c r="M382" s="2"/>
      <c r="AH382" s="2"/>
      <c r="AQ382" s="2"/>
      <c r="AS382" s="2"/>
      <c r="AT382" s="2"/>
      <c r="BD382" s="1"/>
      <c r="BE382" s="2"/>
      <c r="BF382" s="1"/>
      <c r="BG382" s="2"/>
      <c r="BK382" s="2"/>
      <c r="BM382" s="2"/>
      <c r="BN382" s="2"/>
      <c r="BT382" s="2"/>
      <c r="BU382" s="2"/>
    </row>
    <row r="383" spans="3:73" ht="16.5" customHeight="1">
      <c r="C383" s="1"/>
      <c r="D383" s="2"/>
      <c r="E383" s="1"/>
      <c r="F383" s="2"/>
      <c r="J383" s="2"/>
      <c r="L383" s="2"/>
      <c r="M383" s="2"/>
      <c r="AH383" s="2"/>
      <c r="AQ383" s="2"/>
      <c r="AS383" s="2"/>
      <c r="AT383" s="2"/>
      <c r="BD383" s="1"/>
      <c r="BE383" s="2"/>
      <c r="BF383" s="1"/>
      <c r="BG383" s="2"/>
      <c r="BK383" s="2"/>
      <c r="BM383" s="2"/>
      <c r="BN383" s="2"/>
      <c r="BT383" s="2"/>
      <c r="BU383" s="2"/>
    </row>
    <row r="384" spans="3:73" ht="16.5" customHeight="1">
      <c r="C384" s="1"/>
      <c r="D384" s="2"/>
      <c r="E384" s="1"/>
      <c r="F384" s="2"/>
      <c r="J384" s="2"/>
      <c r="L384" s="2"/>
      <c r="M384" s="2"/>
      <c r="AH384" s="2"/>
      <c r="AQ384" s="2"/>
      <c r="AS384" s="2"/>
      <c r="AT384" s="2"/>
      <c r="BD384" s="1"/>
      <c r="BE384" s="2"/>
      <c r="BF384" s="1"/>
      <c r="BG384" s="2"/>
      <c r="BK384" s="2"/>
      <c r="BM384" s="2"/>
      <c r="BN384" s="2"/>
      <c r="BT384" s="2"/>
      <c r="BU384" s="2"/>
    </row>
    <row r="385" spans="3:73" ht="16.5" customHeight="1">
      <c r="C385" s="1"/>
      <c r="D385" s="2"/>
      <c r="E385" s="1"/>
      <c r="F385" s="2"/>
      <c r="J385" s="2"/>
      <c r="L385" s="2"/>
      <c r="M385" s="2"/>
      <c r="AH385" s="2"/>
      <c r="AQ385" s="2"/>
      <c r="AS385" s="2"/>
      <c r="AT385" s="2"/>
      <c r="BD385" s="1"/>
      <c r="BE385" s="2"/>
      <c r="BF385" s="1"/>
      <c r="BG385" s="2"/>
      <c r="BK385" s="2"/>
      <c r="BM385" s="2"/>
      <c r="BN385" s="2"/>
      <c r="BT385" s="2"/>
      <c r="BU385" s="2"/>
    </row>
    <row r="386" spans="3:73" ht="16.5" customHeight="1">
      <c r="C386" s="1"/>
      <c r="D386" s="2"/>
      <c r="E386" s="1"/>
      <c r="F386" s="2"/>
      <c r="J386" s="2"/>
      <c r="L386" s="2"/>
      <c r="M386" s="2"/>
      <c r="AH386" s="2"/>
      <c r="AQ386" s="2"/>
      <c r="AS386" s="2"/>
      <c r="AT386" s="2"/>
      <c r="BD386" s="1"/>
      <c r="BE386" s="2"/>
      <c r="BF386" s="1"/>
      <c r="BG386" s="2"/>
      <c r="BK386" s="2"/>
      <c r="BM386" s="2"/>
      <c r="BN386" s="2"/>
      <c r="BT386" s="2"/>
      <c r="BU386" s="2"/>
    </row>
    <row r="387" spans="3:73" ht="16.5" customHeight="1">
      <c r="C387" s="1"/>
      <c r="D387" s="2"/>
      <c r="E387" s="1"/>
      <c r="F387" s="2"/>
      <c r="J387" s="2"/>
      <c r="L387" s="2"/>
      <c r="M387" s="2"/>
      <c r="AH387" s="2"/>
      <c r="AQ387" s="2"/>
      <c r="AS387" s="2"/>
      <c r="AT387" s="2"/>
      <c r="BD387" s="1"/>
      <c r="BE387" s="2"/>
      <c r="BF387" s="1"/>
      <c r="BG387" s="2"/>
      <c r="BK387" s="2"/>
      <c r="BM387" s="2"/>
      <c r="BN387" s="2"/>
      <c r="BT387" s="2"/>
      <c r="BU387" s="2"/>
    </row>
    <row r="388" spans="3:73" ht="16.5" customHeight="1">
      <c r="C388" s="1"/>
      <c r="D388" s="2"/>
      <c r="E388" s="1"/>
      <c r="F388" s="2"/>
      <c r="J388" s="2"/>
      <c r="L388" s="2"/>
      <c r="M388" s="2"/>
      <c r="AH388" s="2"/>
      <c r="AQ388" s="2"/>
      <c r="AS388" s="2"/>
      <c r="AT388" s="2"/>
      <c r="BD388" s="1"/>
      <c r="BE388" s="2"/>
      <c r="BF388" s="1"/>
      <c r="BG388" s="2"/>
      <c r="BK388" s="2"/>
      <c r="BM388" s="2"/>
      <c r="BN388" s="2"/>
      <c r="BT388" s="2"/>
      <c r="BU388" s="2"/>
    </row>
    <row r="389" spans="3:73" ht="16.5" customHeight="1">
      <c r="C389" s="1"/>
      <c r="D389" s="2"/>
      <c r="E389" s="1"/>
      <c r="F389" s="2"/>
      <c r="J389" s="2"/>
      <c r="L389" s="2"/>
      <c r="M389" s="2"/>
      <c r="AH389" s="2"/>
      <c r="AQ389" s="2"/>
      <c r="AS389" s="2"/>
      <c r="AT389" s="2"/>
      <c r="BD389" s="1"/>
      <c r="BE389" s="2"/>
      <c r="BF389" s="1"/>
      <c r="BG389" s="2"/>
      <c r="BK389" s="2"/>
      <c r="BM389" s="2"/>
      <c r="BN389" s="2"/>
      <c r="BT389" s="2"/>
      <c r="BU389" s="2"/>
    </row>
    <row r="390" spans="3:73" ht="16.5" customHeight="1">
      <c r="C390" s="1"/>
      <c r="D390" s="2"/>
      <c r="E390" s="1"/>
      <c r="F390" s="2"/>
      <c r="J390" s="2"/>
      <c r="L390" s="2"/>
      <c r="M390" s="2"/>
      <c r="AH390" s="2"/>
      <c r="AQ390" s="2"/>
      <c r="AS390" s="2"/>
      <c r="AT390" s="2"/>
      <c r="BD390" s="1"/>
      <c r="BE390" s="2"/>
      <c r="BF390" s="1"/>
      <c r="BG390" s="2"/>
      <c r="BK390" s="2"/>
      <c r="BM390" s="2"/>
      <c r="BN390" s="2"/>
      <c r="BT390" s="2"/>
      <c r="BU390" s="2"/>
    </row>
    <row r="391" spans="3:73" ht="16.5" customHeight="1">
      <c r="C391" s="1"/>
      <c r="D391" s="2"/>
      <c r="E391" s="1"/>
      <c r="F391" s="2"/>
      <c r="J391" s="2"/>
      <c r="L391" s="2"/>
      <c r="M391" s="2"/>
      <c r="AH391" s="2"/>
      <c r="AQ391" s="2"/>
      <c r="AS391" s="2"/>
      <c r="AT391" s="2"/>
      <c r="BD391" s="1"/>
      <c r="BE391" s="2"/>
      <c r="BF391" s="1"/>
      <c r="BG391" s="2"/>
      <c r="BK391" s="2"/>
      <c r="BM391" s="2"/>
      <c r="BN391" s="2"/>
      <c r="BT391" s="2"/>
      <c r="BU391" s="2"/>
    </row>
    <row r="392" spans="3:73" ht="16.5" customHeight="1">
      <c r="C392" s="1"/>
      <c r="D392" s="2"/>
      <c r="E392" s="1"/>
      <c r="F392" s="2"/>
      <c r="J392" s="2"/>
      <c r="L392" s="2"/>
      <c r="M392" s="2"/>
      <c r="AH392" s="2"/>
      <c r="AQ392" s="2"/>
      <c r="AS392" s="2"/>
      <c r="AT392" s="2"/>
      <c r="BD392" s="1"/>
      <c r="BE392" s="2"/>
      <c r="BF392" s="1"/>
      <c r="BG392" s="2"/>
      <c r="BK392" s="2"/>
      <c r="BM392" s="2"/>
      <c r="BN392" s="2"/>
      <c r="BT392" s="2"/>
      <c r="BU392" s="2"/>
    </row>
    <row r="393" spans="3:73" ht="16.5" customHeight="1">
      <c r="C393" s="1"/>
      <c r="D393" s="2"/>
      <c r="E393" s="1"/>
      <c r="F393" s="2"/>
      <c r="J393" s="2"/>
      <c r="L393" s="2"/>
      <c r="M393" s="2"/>
      <c r="AH393" s="2"/>
      <c r="AQ393" s="2"/>
      <c r="AS393" s="2"/>
      <c r="AT393" s="2"/>
      <c r="BD393" s="1"/>
      <c r="BE393" s="2"/>
      <c r="BF393" s="1"/>
      <c r="BG393" s="2"/>
      <c r="BK393" s="2"/>
      <c r="BM393" s="2"/>
      <c r="BN393" s="2"/>
      <c r="BT393" s="2"/>
      <c r="BU393" s="2"/>
    </row>
    <row r="394" spans="3:73" ht="16.5" customHeight="1">
      <c r="C394" s="1"/>
      <c r="D394" s="2"/>
      <c r="E394" s="1"/>
      <c r="F394" s="2"/>
      <c r="J394" s="2"/>
      <c r="L394" s="2"/>
      <c r="M394" s="2"/>
      <c r="AH394" s="2"/>
      <c r="AQ394" s="2"/>
      <c r="AS394" s="2"/>
      <c r="AT394" s="2"/>
      <c r="BD394" s="1"/>
      <c r="BE394" s="2"/>
      <c r="BF394" s="1"/>
      <c r="BG394" s="2"/>
      <c r="BK394" s="2"/>
      <c r="BM394" s="2"/>
      <c r="BN394" s="2"/>
      <c r="BT394" s="2"/>
      <c r="BU394" s="2"/>
    </row>
    <row r="395" spans="3:73" ht="16.5" customHeight="1">
      <c r="C395" s="1"/>
      <c r="D395" s="2"/>
      <c r="E395" s="1"/>
      <c r="F395" s="2"/>
      <c r="J395" s="2"/>
      <c r="L395" s="2"/>
      <c r="M395" s="2"/>
      <c r="AH395" s="2"/>
      <c r="AQ395" s="2"/>
      <c r="AS395" s="2"/>
      <c r="AT395" s="2"/>
      <c r="BD395" s="1"/>
      <c r="BE395" s="2"/>
      <c r="BF395" s="1"/>
      <c r="BG395" s="2"/>
      <c r="BK395" s="2"/>
      <c r="BM395" s="2"/>
      <c r="BN395" s="2"/>
      <c r="BT395" s="2"/>
      <c r="BU395" s="2"/>
    </row>
    <row r="396" spans="3:73" ht="16.5" customHeight="1">
      <c r="C396" s="1"/>
      <c r="D396" s="2"/>
      <c r="E396" s="1"/>
      <c r="F396" s="2"/>
      <c r="J396" s="2"/>
      <c r="L396" s="2"/>
      <c r="M396" s="2"/>
      <c r="AH396" s="2"/>
      <c r="AQ396" s="2"/>
      <c r="AS396" s="2"/>
      <c r="AT396" s="2"/>
      <c r="BD396" s="1"/>
      <c r="BE396" s="2"/>
      <c r="BF396" s="1"/>
      <c r="BG396" s="2"/>
      <c r="BK396" s="2"/>
      <c r="BM396" s="2"/>
      <c r="BN396" s="2"/>
      <c r="BT396" s="2"/>
      <c r="BU396" s="2"/>
    </row>
    <row r="397" spans="3:73" ht="16.5" customHeight="1">
      <c r="C397" s="1"/>
      <c r="D397" s="2"/>
      <c r="E397" s="1"/>
      <c r="F397" s="2"/>
      <c r="J397" s="2"/>
      <c r="L397" s="2"/>
      <c r="M397" s="2"/>
      <c r="AH397" s="2"/>
      <c r="AQ397" s="2"/>
      <c r="AS397" s="2"/>
      <c r="AT397" s="2"/>
      <c r="BD397" s="1"/>
      <c r="BE397" s="2"/>
      <c r="BF397" s="1"/>
      <c r="BG397" s="2"/>
      <c r="BK397" s="2"/>
      <c r="BM397" s="2"/>
      <c r="BN397" s="2"/>
      <c r="BT397" s="2"/>
      <c r="BU397" s="2"/>
    </row>
    <row r="398" spans="3:73" ht="16.5" customHeight="1">
      <c r="C398" s="1"/>
      <c r="D398" s="2"/>
      <c r="E398" s="1"/>
      <c r="F398" s="2"/>
      <c r="J398" s="2"/>
      <c r="L398" s="2"/>
      <c r="M398" s="2"/>
      <c r="AH398" s="2"/>
      <c r="AQ398" s="2"/>
      <c r="AS398" s="2"/>
      <c r="AT398" s="2"/>
      <c r="BD398" s="1"/>
      <c r="BE398" s="2"/>
      <c r="BF398" s="1"/>
      <c r="BG398" s="2"/>
      <c r="BK398" s="2"/>
      <c r="BM398" s="2"/>
      <c r="BN398" s="2"/>
      <c r="BT398" s="2"/>
      <c r="BU398" s="2"/>
    </row>
    <row r="399" spans="3:73" ht="16.5" customHeight="1">
      <c r="C399" s="1"/>
      <c r="D399" s="2"/>
      <c r="E399" s="1"/>
      <c r="F399" s="2"/>
      <c r="J399" s="2"/>
      <c r="L399" s="2"/>
      <c r="M399" s="2"/>
      <c r="AH399" s="2"/>
      <c r="AQ399" s="2"/>
      <c r="AS399" s="2"/>
      <c r="AT399" s="2"/>
      <c r="BD399" s="1"/>
      <c r="BE399" s="2"/>
      <c r="BF399" s="1"/>
      <c r="BG399" s="2"/>
      <c r="BK399" s="2"/>
      <c r="BM399" s="2"/>
      <c r="BN399" s="2"/>
      <c r="BT399" s="2"/>
      <c r="BU399" s="2"/>
    </row>
    <row r="400" spans="3:73" ht="16.5" customHeight="1">
      <c r="C400" s="1"/>
      <c r="D400" s="2"/>
      <c r="E400" s="1"/>
      <c r="F400" s="2"/>
      <c r="J400" s="2"/>
      <c r="L400" s="2"/>
      <c r="M400" s="2"/>
      <c r="AH400" s="2"/>
      <c r="AQ400" s="2"/>
      <c r="AS400" s="2"/>
      <c r="AT400" s="2"/>
      <c r="BD400" s="1"/>
      <c r="BE400" s="2"/>
      <c r="BF400" s="1"/>
      <c r="BG400" s="2"/>
      <c r="BK400" s="2"/>
      <c r="BM400" s="2"/>
      <c r="BN400" s="2"/>
      <c r="BT400" s="2"/>
      <c r="BU400" s="2"/>
    </row>
    <row r="401" spans="3:73" ht="16.5" customHeight="1">
      <c r="C401" s="1"/>
      <c r="D401" s="2"/>
      <c r="E401" s="1"/>
      <c r="F401" s="2"/>
      <c r="J401" s="2"/>
      <c r="L401" s="2"/>
      <c r="M401" s="2"/>
      <c r="AH401" s="2"/>
      <c r="AQ401" s="2"/>
      <c r="AS401" s="2"/>
      <c r="AT401" s="2"/>
      <c r="BD401" s="1"/>
      <c r="BE401" s="2"/>
      <c r="BF401" s="1"/>
      <c r="BG401" s="2"/>
      <c r="BK401" s="2"/>
      <c r="BM401" s="2"/>
      <c r="BN401" s="2"/>
      <c r="BT401" s="2"/>
      <c r="BU401" s="2"/>
    </row>
    <row r="402" spans="3:73" ht="16.5" customHeight="1">
      <c r="C402" s="1"/>
      <c r="D402" s="2"/>
      <c r="E402" s="1"/>
      <c r="F402" s="2"/>
      <c r="J402" s="2"/>
      <c r="L402" s="2"/>
      <c r="M402" s="2"/>
      <c r="AH402" s="2"/>
      <c r="AQ402" s="2"/>
      <c r="AS402" s="2"/>
      <c r="AT402" s="2"/>
      <c r="BD402" s="1"/>
      <c r="BE402" s="2"/>
      <c r="BF402" s="1"/>
      <c r="BG402" s="2"/>
      <c r="BK402" s="2"/>
      <c r="BM402" s="2"/>
      <c r="BN402" s="2"/>
      <c r="BT402" s="2"/>
      <c r="BU402" s="2"/>
    </row>
    <row r="403" spans="3:73" ht="16.5" customHeight="1">
      <c r="C403" s="1"/>
      <c r="D403" s="2"/>
      <c r="E403" s="1"/>
      <c r="F403" s="2"/>
      <c r="J403" s="2"/>
      <c r="L403" s="2"/>
      <c r="M403" s="2"/>
      <c r="AH403" s="2"/>
      <c r="AQ403" s="2"/>
      <c r="AS403" s="2"/>
      <c r="AT403" s="2"/>
      <c r="BD403" s="1"/>
      <c r="BE403" s="2"/>
      <c r="BF403" s="1"/>
      <c r="BG403" s="2"/>
      <c r="BK403" s="2"/>
      <c r="BM403" s="2"/>
      <c r="BN403" s="2"/>
      <c r="BT403" s="2"/>
      <c r="BU403" s="2"/>
    </row>
    <row r="404" spans="3:73" ht="16.5" customHeight="1">
      <c r="C404" s="1"/>
      <c r="D404" s="2"/>
      <c r="E404" s="1"/>
      <c r="F404" s="2"/>
      <c r="J404" s="2"/>
      <c r="L404" s="2"/>
      <c r="M404" s="2"/>
      <c r="AH404" s="2"/>
      <c r="AQ404" s="2"/>
      <c r="AS404" s="2"/>
      <c r="AT404" s="2"/>
      <c r="BD404" s="1"/>
      <c r="BE404" s="2"/>
      <c r="BF404" s="1"/>
      <c r="BG404" s="2"/>
      <c r="BK404" s="2"/>
      <c r="BM404" s="2"/>
      <c r="BN404" s="2"/>
      <c r="BT404" s="2"/>
      <c r="BU404" s="2"/>
    </row>
    <row r="405" spans="3:73" ht="16.5" customHeight="1">
      <c r="C405" s="1"/>
      <c r="D405" s="2"/>
      <c r="E405" s="1"/>
      <c r="F405" s="2"/>
      <c r="J405" s="2"/>
      <c r="L405" s="2"/>
      <c r="M405" s="2"/>
      <c r="AH405" s="2"/>
      <c r="AQ405" s="2"/>
      <c r="AS405" s="2"/>
      <c r="AT405" s="2"/>
      <c r="BD405" s="1"/>
      <c r="BE405" s="2"/>
      <c r="BF405" s="1"/>
      <c r="BG405" s="2"/>
      <c r="BK405" s="2"/>
      <c r="BM405" s="2"/>
      <c r="BN405" s="2"/>
      <c r="BT405" s="2"/>
      <c r="BU405" s="2"/>
    </row>
    <row r="406" spans="3:73" ht="16.5" customHeight="1">
      <c r="C406" s="1"/>
      <c r="D406" s="2"/>
      <c r="E406" s="1"/>
      <c r="F406" s="2"/>
      <c r="J406" s="2"/>
      <c r="L406" s="2"/>
      <c r="M406" s="2"/>
      <c r="AH406" s="2"/>
      <c r="AQ406" s="2"/>
      <c r="AS406" s="2"/>
      <c r="AT406" s="2"/>
      <c r="BD406" s="1"/>
      <c r="BE406" s="2"/>
      <c r="BF406" s="1"/>
      <c r="BG406" s="2"/>
      <c r="BK406" s="2"/>
      <c r="BM406" s="2"/>
      <c r="BN406" s="2"/>
      <c r="BT406" s="2"/>
      <c r="BU406" s="2"/>
    </row>
    <row r="407" spans="3:73" ht="16.5" customHeight="1">
      <c r="C407" s="1"/>
      <c r="D407" s="2"/>
      <c r="E407" s="1"/>
      <c r="F407" s="2"/>
      <c r="J407" s="2"/>
      <c r="L407" s="2"/>
      <c r="M407" s="2"/>
      <c r="AH407" s="2"/>
      <c r="AQ407" s="2"/>
      <c r="AS407" s="2"/>
      <c r="AT407" s="2"/>
      <c r="BD407" s="1"/>
      <c r="BE407" s="2"/>
      <c r="BF407" s="1"/>
      <c r="BG407" s="2"/>
      <c r="BK407" s="2"/>
      <c r="BM407" s="2"/>
      <c r="BN407" s="2"/>
      <c r="BT407" s="2"/>
      <c r="BU407" s="2"/>
    </row>
    <row r="408" spans="3:73" ht="16.5" customHeight="1">
      <c r="C408" s="1"/>
      <c r="D408" s="2"/>
      <c r="E408" s="1"/>
      <c r="F408" s="2"/>
      <c r="J408" s="2"/>
      <c r="L408" s="2"/>
      <c r="M408" s="2"/>
      <c r="AH408" s="2"/>
      <c r="AQ408" s="2"/>
      <c r="AS408" s="2"/>
      <c r="AT408" s="2"/>
      <c r="BD408" s="1"/>
      <c r="BE408" s="2"/>
      <c r="BF408" s="1"/>
      <c r="BG408" s="2"/>
      <c r="BK408" s="2"/>
      <c r="BM408" s="2"/>
      <c r="BN408" s="2"/>
      <c r="BT408" s="2"/>
      <c r="BU408" s="2"/>
    </row>
    <row r="409" spans="3:73" ht="16.5" customHeight="1">
      <c r="C409" s="1"/>
      <c r="D409" s="2"/>
      <c r="E409" s="1"/>
      <c r="F409" s="2"/>
      <c r="J409" s="2"/>
      <c r="L409" s="2"/>
      <c r="M409" s="2"/>
      <c r="AH409" s="2"/>
      <c r="AQ409" s="2"/>
      <c r="AS409" s="2"/>
      <c r="AT409" s="2"/>
      <c r="BD409" s="1"/>
      <c r="BE409" s="2"/>
      <c r="BF409" s="1"/>
      <c r="BG409" s="2"/>
      <c r="BK409" s="2"/>
      <c r="BM409" s="2"/>
      <c r="BN409" s="2"/>
      <c r="BT409" s="2"/>
      <c r="BU409" s="2"/>
    </row>
    <row r="410" spans="3:73" ht="16.5" customHeight="1">
      <c r="C410" s="1"/>
      <c r="D410" s="2"/>
      <c r="E410" s="1"/>
      <c r="F410" s="2"/>
      <c r="J410" s="2"/>
      <c r="L410" s="2"/>
      <c r="M410" s="2"/>
      <c r="AH410" s="2"/>
      <c r="AQ410" s="2"/>
      <c r="AS410" s="2"/>
      <c r="AT410" s="2"/>
      <c r="BD410" s="1"/>
      <c r="BE410" s="2"/>
      <c r="BF410" s="1"/>
      <c r="BG410" s="2"/>
      <c r="BK410" s="2"/>
      <c r="BM410" s="2"/>
      <c r="BN410" s="2"/>
      <c r="BT410" s="2"/>
      <c r="BU410" s="2"/>
    </row>
    <row r="411" spans="3:73" ht="16.5" customHeight="1">
      <c r="C411" s="1"/>
      <c r="D411" s="2"/>
      <c r="E411" s="1"/>
      <c r="F411" s="2"/>
      <c r="J411" s="2"/>
      <c r="L411" s="2"/>
      <c r="M411" s="2"/>
      <c r="AH411" s="2"/>
      <c r="AQ411" s="2"/>
      <c r="AS411" s="2"/>
      <c r="AT411" s="2"/>
      <c r="BD411" s="1"/>
      <c r="BE411" s="2"/>
      <c r="BF411" s="1"/>
      <c r="BG411" s="2"/>
      <c r="BK411" s="2"/>
      <c r="BM411" s="2"/>
      <c r="BN411" s="2"/>
      <c r="BT411" s="2"/>
      <c r="BU411" s="2"/>
    </row>
    <row r="412" spans="3:73" ht="16.5" customHeight="1">
      <c r="C412" s="1"/>
      <c r="D412" s="2"/>
      <c r="E412" s="1"/>
      <c r="F412" s="2"/>
      <c r="J412" s="2"/>
      <c r="L412" s="2"/>
      <c r="M412" s="2"/>
      <c r="AH412" s="2"/>
      <c r="AQ412" s="2"/>
      <c r="AS412" s="2"/>
      <c r="AT412" s="2"/>
      <c r="BD412" s="1"/>
      <c r="BE412" s="2"/>
      <c r="BF412" s="1"/>
      <c r="BG412" s="2"/>
      <c r="BK412" s="2"/>
      <c r="BM412" s="2"/>
      <c r="BN412" s="2"/>
      <c r="BT412" s="2"/>
      <c r="BU412" s="2"/>
    </row>
    <row r="413" spans="3:73" ht="16.5" customHeight="1">
      <c r="C413" s="1"/>
      <c r="D413" s="2"/>
      <c r="E413" s="1"/>
      <c r="F413" s="2"/>
      <c r="J413" s="2"/>
      <c r="L413" s="2"/>
      <c r="M413" s="2"/>
      <c r="AH413" s="2"/>
      <c r="AQ413" s="2"/>
      <c r="AS413" s="2"/>
      <c r="AT413" s="2"/>
      <c r="BD413" s="1"/>
      <c r="BE413" s="2"/>
      <c r="BF413" s="1"/>
      <c r="BG413" s="2"/>
      <c r="BK413" s="2"/>
      <c r="BM413" s="2"/>
      <c r="BN413" s="2"/>
      <c r="BT413" s="2"/>
      <c r="BU413" s="2"/>
    </row>
    <row r="414" spans="3:73" ht="16.5" customHeight="1">
      <c r="C414" s="1"/>
      <c r="D414" s="2"/>
      <c r="E414" s="1"/>
      <c r="F414" s="2"/>
      <c r="J414" s="2"/>
      <c r="L414" s="2"/>
      <c r="M414" s="2"/>
      <c r="AH414" s="2"/>
      <c r="AQ414" s="2"/>
      <c r="AS414" s="2"/>
      <c r="AT414" s="2"/>
      <c r="BD414" s="1"/>
      <c r="BE414" s="2"/>
      <c r="BF414" s="1"/>
      <c r="BG414" s="2"/>
      <c r="BK414" s="2"/>
      <c r="BM414" s="2"/>
      <c r="BN414" s="2"/>
      <c r="BT414" s="2"/>
      <c r="BU414" s="2"/>
    </row>
    <row r="415" spans="3:73" ht="16.5" customHeight="1">
      <c r="C415" s="1"/>
      <c r="D415" s="2"/>
      <c r="E415" s="1"/>
      <c r="F415" s="2"/>
      <c r="J415" s="2"/>
      <c r="L415" s="2"/>
      <c r="M415" s="2"/>
      <c r="AH415" s="2"/>
      <c r="AQ415" s="2"/>
      <c r="AS415" s="2"/>
      <c r="AT415" s="2"/>
      <c r="BD415" s="1"/>
      <c r="BE415" s="2"/>
      <c r="BF415" s="1"/>
      <c r="BG415" s="2"/>
      <c r="BK415" s="2"/>
      <c r="BM415" s="2"/>
      <c r="BN415" s="2"/>
      <c r="BT415" s="2"/>
      <c r="BU415" s="2"/>
    </row>
    <row r="416" spans="3:73" ht="16.5" customHeight="1">
      <c r="C416" s="1"/>
      <c r="D416" s="2"/>
      <c r="E416" s="1"/>
      <c r="F416" s="2"/>
      <c r="J416" s="2"/>
      <c r="L416" s="2"/>
      <c r="M416" s="2"/>
      <c r="AH416" s="2"/>
      <c r="AQ416" s="2"/>
      <c r="AS416" s="2"/>
      <c r="AT416" s="2"/>
      <c r="BD416" s="1"/>
      <c r="BE416" s="2"/>
      <c r="BF416" s="1"/>
      <c r="BG416" s="2"/>
      <c r="BK416" s="2"/>
      <c r="BM416" s="2"/>
      <c r="BN416" s="2"/>
      <c r="BT416" s="2"/>
      <c r="BU416" s="2"/>
    </row>
    <row r="417" spans="3:73" ht="16.5" customHeight="1">
      <c r="C417" s="1"/>
      <c r="D417" s="2"/>
      <c r="E417" s="1"/>
      <c r="F417" s="2"/>
      <c r="J417" s="2"/>
      <c r="L417" s="2"/>
      <c r="M417" s="2"/>
      <c r="AH417" s="2"/>
      <c r="AQ417" s="2"/>
      <c r="AS417" s="2"/>
      <c r="AT417" s="2"/>
      <c r="BD417" s="1"/>
      <c r="BE417" s="2"/>
      <c r="BF417" s="1"/>
      <c r="BG417" s="2"/>
      <c r="BK417" s="2"/>
      <c r="BM417" s="2"/>
      <c r="BN417" s="2"/>
      <c r="BT417" s="2"/>
      <c r="BU417" s="2"/>
    </row>
    <row r="418" spans="3:73" ht="16.5" customHeight="1">
      <c r="C418" s="1"/>
      <c r="D418" s="2"/>
      <c r="E418" s="1"/>
      <c r="F418" s="2"/>
      <c r="J418" s="2"/>
      <c r="L418" s="2"/>
      <c r="M418" s="2"/>
      <c r="AH418" s="2"/>
      <c r="AQ418" s="2"/>
      <c r="AS418" s="2"/>
      <c r="AT418" s="2"/>
      <c r="BD418" s="1"/>
      <c r="BE418" s="2"/>
      <c r="BF418" s="1"/>
      <c r="BG418" s="2"/>
      <c r="BK418" s="2"/>
      <c r="BM418" s="2"/>
      <c r="BN418" s="2"/>
      <c r="BT418" s="2"/>
      <c r="BU418" s="2"/>
    </row>
    <row r="419" spans="3:73" ht="16.5" customHeight="1">
      <c r="C419" s="1"/>
      <c r="D419" s="2"/>
      <c r="E419" s="1"/>
      <c r="F419" s="2"/>
      <c r="J419" s="2"/>
      <c r="L419" s="2"/>
      <c r="M419" s="2"/>
      <c r="AH419" s="2"/>
      <c r="AQ419" s="2"/>
      <c r="AS419" s="2"/>
      <c r="AT419" s="2"/>
      <c r="BD419" s="1"/>
      <c r="BE419" s="2"/>
      <c r="BF419" s="1"/>
      <c r="BG419" s="2"/>
      <c r="BK419" s="2"/>
      <c r="BM419" s="2"/>
      <c r="BN419" s="2"/>
      <c r="BT419" s="2"/>
      <c r="BU419" s="2"/>
    </row>
    <row r="420" spans="3:73" ht="16.5" customHeight="1">
      <c r="C420" s="1"/>
      <c r="D420" s="2"/>
      <c r="E420" s="1"/>
      <c r="F420" s="2"/>
      <c r="J420" s="2"/>
      <c r="L420" s="2"/>
      <c r="M420" s="2"/>
      <c r="AH420" s="2"/>
      <c r="AQ420" s="2"/>
      <c r="AS420" s="2"/>
      <c r="AT420" s="2"/>
      <c r="BD420" s="1"/>
      <c r="BE420" s="2"/>
      <c r="BF420" s="1"/>
      <c r="BG420" s="2"/>
      <c r="BK420" s="2"/>
      <c r="BM420" s="2"/>
      <c r="BN420" s="2"/>
      <c r="BT420" s="2"/>
      <c r="BU420" s="2"/>
    </row>
    <row r="421" spans="3:73" ht="16.5" customHeight="1">
      <c r="C421" s="1"/>
      <c r="D421" s="2"/>
      <c r="E421" s="1"/>
      <c r="F421" s="2"/>
      <c r="J421" s="2"/>
      <c r="L421" s="2"/>
      <c r="M421" s="2"/>
      <c r="AH421" s="2"/>
      <c r="AQ421" s="2"/>
      <c r="AS421" s="2"/>
      <c r="AT421" s="2"/>
      <c r="BD421" s="1"/>
      <c r="BE421" s="2"/>
      <c r="BF421" s="1"/>
      <c r="BG421" s="2"/>
      <c r="BK421" s="2"/>
      <c r="BM421" s="2"/>
      <c r="BN421" s="2"/>
      <c r="BT421" s="2"/>
      <c r="BU421" s="2"/>
    </row>
    <row r="422" spans="3:73" ht="16.5" customHeight="1">
      <c r="C422" s="1"/>
      <c r="D422" s="2"/>
      <c r="E422" s="1"/>
      <c r="F422" s="2"/>
      <c r="J422" s="2"/>
      <c r="L422" s="2"/>
      <c r="M422" s="2"/>
      <c r="AH422" s="2"/>
      <c r="AQ422" s="2"/>
      <c r="AS422" s="2"/>
      <c r="AT422" s="2"/>
      <c r="BD422" s="1"/>
      <c r="BE422" s="2"/>
      <c r="BF422" s="1"/>
      <c r="BG422" s="2"/>
      <c r="BK422" s="2"/>
      <c r="BM422" s="2"/>
      <c r="BN422" s="2"/>
      <c r="BT422" s="2"/>
      <c r="BU422" s="2"/>
    </row>
    <row r="423" spans="3:73" ht="16.5" customHeight="1">
      <c r="C423" s="1"/>
      <c r="D423" s="2"/>
      <c r="E423" s="1"/>
      <c r="F423" s="2"/>
      <c r="J423" s="2"/>
      <c r="L423" s="2"/>
      <c r="M423" s="2"/>
      <c r="AH423" s="2"/>
      <c r="AQ423" s="2"/>
      <c r="AS423" s="2"/>
      <c r="AT423" s="2"/>
      <c r="BD423" s="1"/>
      <c r="BE423" s="2"/>
      <c r="BF423" s="1"/>
      <c r="BG423" s="2"/>
      <c r="BK423" s="2"/>
      <c r="BM423" s="2"/>
      <c r="BN423" s="2"/>
      <c r="BT423" s="2"/>
      <c r="BU423" s="2"/>
    </row>
    <row r="424" spans="3:73" ht="16.5" customHeight="1">
      <c r="C424" s="1"/>
      <c r="D424" s="2"/>
      <c r="E424" s="1"/>
      <c r="F424" s="2"/>
      <c r="J424" s="2"/>
      <c r="L424" s="2"/>
      <c r="M424" s="2"/>
      <c r="AH424" s="2"/>
      <c r="AQ424" s="2"/>
      <c r="AS424" s="2"/>
      <c r="AT424" s="2"/>
      <c r="BD424" s="1"/>
      <c r="BE424" s="2"/>
      <c r="BF424" s="1"/>
      <c r="BG424" s="2"/>
      <c r="BK424" s="2"/>
      <c r="BM424" s="2"/>
      <c r="BN424" s="2"/>
      <c r="BT424" s="2"/>
      <c r="BU424" s="2"/>
    </row>
    <row r="425" spans="3:73" ht="16.5" customHeight="1">
      <c r="C425" s="1"/>
      <c r="D425" s="2"/>
      <c r="E425" s="1"/>
      <c r="F425" s="2"/>
      <c r="J425" s="2"/>
      <c r="L425" s="2"/>
      <c r="M425" s="2"/>
      <c r="AH425" s="2"/>
      <c r="AQ425" s="2"/>
      <c r="AS425" s="2"/>
      <c r="AT425" s="2"/>
      <c r="BD425" s="1"/>
      <c r="BE425" s="2"/>
      <c r="BF425" s="1"/>
      <c r="BG425" s="2"/>
      <c r="BK425" s="2"/>
      <c r="BM425" s="2"/>
      <c r="BN425" s="2"/>
      <c r="BT425" s="2"/>
      <c r="BU425" s="2"/>
    </row>
    <row r="426" spans="3:73" ht="16.5" customHeight="1">
      <c r="C426" s="1"/>
      <c r="D426" s="2"/>
      <c r="E426" s="1"/>
      <c r="F426" s="2"/>
      <c r="J426" s="2"/>
      <c r="L426" s="2"/>
      <c r="M426" s="2"/>
      <c r="AH426" s="2"/>
      <c r="AQ426" s="2"/>
      <c r="AS426" s="2"/>
      <c r="AT426" s="2"/>
      <c r="BD426" s="1"/>
      <c r="BE426" s="2"/>
      <c r="BF426" s="1"/>
      <c r="BG426" s="2"/>
      <c r="BK426" s="2"/>
      <c r="BM426" s="2"/>
      <c r="BN426" s="2"/>
      <c r="BT426" s="2"/>
      <c r="BU426" s="2"/>
    </row>
    <row r="427" spans="3:73" ht="16.5" customHeight="1">
      <c r="C427" s="1"/>
      <c r="D427" s="2"/>
      <c r="E427" s="1"/>
      <c r="F427" s="2"/>
      <c r="J427" s="2"/>
      <c r="L427" s="2"/>
      <c r="M427" s="2"/>
      <c r="AH427" s="2"/>
      <c r="AQ427" s="2"/>
      <c r="AS427" s="2"/>
      <c r="AT427" s="2"/>
      <c r="BD427" s="1"/>
      <c r="BE427" s="2"/>
      <c r="BF427" s="1"/>
      <c r="BG427" s="2"/>
      <c r="BK427" s="2"/>
      <c r="BM427" s="2"/>
      <c r="BN427" s="2"/>
      <c r="BT427" s="2"/>
      <c r="BU427" s="2"/>
    </row>
    <row r="428" spans="3:73" ht="16.5" customHeight="1">
      <c r="C428" s="1"/>
      <c r="D428" s="2"/>
      <c r="E428" s="1"/>
      <c r="F428" s="2"/>
      <c r="J428" s="2"/>
      <c r="L428" s="2"/>
      <c r="M428" s="2"/>
      <c r="AH428" s="2"/>
      <c r="AQ428" s="2"/>
      <c r="AS428" s="2"/>
      <c r="AT428" s="2"/>
      <c r="BD428" s="1"/>
      <c r="BE428" s="2"/>
      <c r="BF428" s="1"/>
      <c r="BG428" s="2"/>
      <c r="BK428" s="2"/>
      <c r="BM428" s="2"/>
      <c r="BN428" s="2"/>
      <c r="BT428" s="2"/>
      <c r="BU428" s="2"/>
    </row>
    <row r="429" spans="3:73" ht="16.5" customHeight="1">
      <c r="C429" s="1"/>
      <c r="D429" s="2"/>
      <c r="E429" s="1"/>
      <c r="F429" s="2"/>
      <c r="J429" s="2"/>
      <c r="L429" s="2"/>
      <c r="M429" s="2"/>
      <c r="AH429" s="2"/>
      <c r="AQ429" s="2"/>
      <c r="AS429" s="2"/>
      <c r="AT429" s="2"/>
      <c r="BD429" s="1"/>
      <c r="BE429" s="2"/>
      <c r="BF429" s="1"/>
      <c r="BG429" s="2"/>
      <c r="BK429" s="2"/>
      <c r="BM429" s="2"/>
      <c r="BN429" s="2"/>
      <c r="BT429" s="2"/>
      <c r="BU429" s="2"/>
    </row>
    <row r="430" spans="3:73" ht="16.5" customHeight="1">
      <c r="C430" s="1"/>
      <c r="D430" s="2"/>
      <c r="E430" s="1"/>
      <c r="F430" s="2"/>
      <c r="J430" s="2"/>
      <c r="L430" s="2"/>
      <c r="M430" s="2"/>
      <c r="AH430" s="2"/>
      <c r="AQ430" s="2"/>
      <c r="AS430" s="2"/>
      <c r="AT430" s="2"/>
      <c r="BD430" s="1"/>
      <c r="BE430" s="2"/>
      <c r="BF430" s="1"/>
      <c r="BG430" s="2"/>
      <c r="BK430" s="2"/>
      <c r="BM430" s="2"/>
      <c r="BN430" s="2"/>
      <c r="BT430" s="2"/>
      <c r="BU430" s="2"/>
    </row>
    <row r="431" spans="3:73" ht="16.5" customHeight="1">
      <c r="C431" s="1"/>
      <c r="D431" s="2"/>
      <c r="E431" s="1"/>
      <c r="F431" s="2"/>
      <c r="J431" s="2"/>
      <c r="L431" s="2"/>
      <c r="M431" s="2"/>
      <c r="AH431" s="2"/>
      <c r="AQ431" s="2"/>
      <c r="AS431" s="2"/>
      <c r="AT431" s="2"/>
      <c r="BD431" s="1"/>
      <c r="BE431" s="2"/>
      <c r="BF431" s="1"/>
      <c r="BG431" s="2"/>
      <c r="BK431" s="2"/>
      <c r="BM431" s="2"/>
      <c r="BN431" s="2"/>
      <c r="BT431" s="2"/>
      <c r="BU431" s="2"/>
    </row>
    <row r="432" spans="3:73" ht="16.5" customHeight="1">
      <c r="C432" s="1"/>
      <c r="D432" s="2"/>
      <c r="E432" s="1"/>
      <c r="F432" s="2"/>
      <c r="J432" s="2"/>
      <c r="L432" s="2"/>
      <c r="M432" s="2"/>
      <c r="AH432" s="2"/>
      <c r="AQ432" s="2"/>
      <c r="AS432" s="2"/>
      <c r="AT432" s="2"/>
      <c r="BD432" s="1"/>
      <c r="BE432" s="2"/>
      <c r="BF432" s="1"/>
      <c r="BG432" s="2"/>
      <c r="BK432" s="2"/>
      <c r="BM432" s="2"/>
      <c r="BN432" s="2"/>
      <c r="BT432" s="2"/>
      <c r="BU432" s="2"/>
    </row>
    <row r="433" spans="3:73" ht="16.5" customHeight="1">
      <c r="C433" s="1"/>
      <c r="D433" s="2"/>
      <c r="E433" s="1"/>
      <c r="F433" s="2"/>
      <c r="J433" s="2"/>
      <c r="L433" s="2"/>
      <c r="M433" s="2"/>
      <c r="AH433" s="2"/>
      <c r="AQ433" s="2"/>
      <c r="AS433" s="2"/>
      <c r="AT433" s="2"/>
      <c r="BD433" s="1"/>
      <c r="BE433" s="2"/>
      <c r="BF433" s="1"/>
      <c r="BG433" s="2"/>
      <c r="BK433" s="2"/>
      <c r="BM433" s="2"/>
      <c r="BN433" s="2"/>
      <c r="BT433" s="2"/>
      <c r="BU433" s="2"/>
    </row>
    <row r="434" spans="3:73" ht="16.5" customHeight="1">
      <c r="C434" s="1"/>
      <c r="D434" s="2"/>
      <c r="E434" s="1"/>
      <c r="F434" s="2"/>
      <c r="J434" s="2"/>
      <c r="L434" s="2"/>
      <c r="M434" s="2"/>
      <c r="AH434" s="2"/>
      <c r="AQ434" s="2"/>
      <c r="AS434" s="2"/>
      <c r="AT434" s="2"/>
      <c r="BD434" s="1"/>
      <c r="BE434" s="2"/>
      <c r="BF434" s="1"/>
      <c r="BG434" s="2"/>
      <c r="BK434" s="2"/>
      <c r="BM434" s="2"/>
      <c r="BN434" s="2"/>
      <c r="BT434" s="2"/>
      <c r="BU434" s="2"/>
    </row>
    <row r="435" spans="3:73" ht="16.5" customHeight="1">
      <c r="C435" s="1"/>
      <c r="D435" s="2"/>
      <c r="E435" s="1"/>
      <c r="F435" s="2"/>
      <c r="J435" s="2"/>
      <c r="L435" s="2"/>
      <c r="M435" s="2"/>
      <c r="AH435" s="2"/>
      <c r="AQ435" s="2"/>
      <c r="AS435" s="2"/>
      <c r="AT435" s="2"/>
      <c r="BD435" s="1"/>
      <c r="BE435" s="2"/>
      <c r="BF435" s="1"/>
      <c r="BG435" s="2"/>
      <c r="BK435" s="2"/>
      <c r="BM435" s="2"/>
      <c r="BN435" s="2"/>
      <c r="BT435" s="2"/>
      <c r="BU435" s="2"/>
    </row>
    <row r="436" spans="3:73" ht="16.5" customHeight="1">
      <c r="C436" s="1"/>
      <c r="D436" s="2"/>
      <c r="E436" s="1"/>
      <c r="F436" s="2"/>
      <c r="J436" s="2"/>
      <c r="L436" s="2"/>
      <c r="M436" s="2"/>
      <c r="AH436" s="2"/>
      <c r="AQ436" s="2"/>
      <c r="AS436" s="2"/>
      <c r="AT436" s="2"/>
      <c r="BD436" s="1"/>
      <c r="BE436" s="2"/>
      <c r="BF436" s="1"/>
      <c r="BG436" s="2"/>
      <c r="BK436" s="2"/>
      <c r="BM436" s="2"/>
      <c r="BN436" s="2"/>
      <c r="BT436" s="2"/>
      <c r="BU436" s="2"/>
    </row>
    <row r="437" spans="3:73" ht="16.5" customHeight="1">
      <c r="C437" s="1"/>
      <c r="D437" s="2"/>
      <c r="E437" s="1"/>
      <c r="F437" s="2"/>
      <c r="J437" s="2"/>
      <c r="L437" s="2"/>
      <c r="M437" s="2"/>
      <c r="AH437" s="2"/>
      <c r="AQ437" s="2"/>
      <c r="AS437" s="2"/>
      <c r="AT437" s="2"/>
      <c r="BD437" s="1"/>
      <c r="BE437" s="2"/>
      <c r="BF437" s="1"/>
      <c r="BG437" s="2"/>
      <c r="BK437" s="2"/>
      <c r="BM437" s="2"/>
      <c r="BN437" s="2"/>
      <c r="BT437" s="2"/>
      <c r="BU437" s="2"/>
    </row>
    <row r="438" spans="3:73" ht="16.5" customHeight="1">
      <c r="C438" s="1"/>
      <c r="D438" s="2"/>
      <c r="E438" s="1"/>
      <c r="F438" s="2"/>
      <c r="J438" s="2"/>
      <c r="L438" s="2"/>
      <c r="M438" s="2"/>
      <c r="AH438" s="2"/>
      <c r="AQ438" s="2"/>
      <c r="AS438" s="2"/>
      <c r="AT438" s="2"/>
      <c r="BD438" s="1"/>
      <c r="BE438" s="2"/>
      <c r="BF438" s="1"/>
      <c r="BG438" s="2"/>
      <c r="BK438" s="2"/>
      <c r="BM438" s="2"/>
      <c r="BN438" s="2"/>
      <c r="BT438" s="2"/>
      <c r="BU438" s="2"/>
    </row>
    <row r="439" spans="3:73" ht="16.5" customHeight="1">
      <c r="C439" s="1"/>
      <c r="D439" s="2"/>
      <c r="E439" s="1"/>
      <c r="F439" s="2"/>
      <c r="J439" s="2"/>
      <c r="L439" s="2"/>
      <c r="M439" s="2"/>
      <c r="AH439" s="2"/>
      <c r="AQ439" s="2"/>
      <c r="AS439" s="2"/>
      <c r="AT439" s="2"/>
      <c r="BD439" s="1"/>
      <c r="BE439" s="2"/>
      <c r="BF439" s="1"/>
      <c r="BG439" s="2"/>
      <c r="BK439" s="2"/>
      <c r="BM439" s="2"/>
      <c r="BN439" s="2"/>
      <c r="BT439" s="2"/>
      <c r="BU439" s="2"/>
    </row>
    <row r="440" spans="3:73" ht="16.5" customHeight="1">
      <c r="C440" s="1"/>
      <c r="D440" s="2"/>
      <c r="E440" s="1"/>
      <c r="F440" s="2"/>
      <c r="J440" s="2"/>
      <c r="L440" s="2"/>
      <c r="M440" s="2"/>
      <c r="AH440" s="2"/>
      <c r="AQ440" s="2"/>
      <c r="AS440" s="2"/>
      <c r="AT440" s="2"/>
      <c r="BD440" s="1"/>
      <c r="BE440" s="2"/>
      <c r="BF440" s="1"/>
      <c r="BG440" s="2"/>
      <c r="BK440" s="2"/>
      <c r="BM440" s="2"/>
      <c r="BN440" s="2"/>
      <c r="BT440" s="2"/>
      <c r="BU440" s="2"/>
    </row>
    <row r="441" spans="3:73" ht="16.5" customHeight="1">
      <c r="C441" s="1"/>
      <c r="D441" s="2"/>
      <c r="E441" s="1"/>
      <c r="F441" s="2"/>
      <c r="J441" s="2"/>
      <c r="L441" s="2"/>
      <c r="M441" s="2"/>
      <c r="AH441" s="2"/>
      <c r="AQ441" s="2"/>
      <c r="AS441" s="2"/>
      <c r="AT441" s="2"/>
      <c r="BD441" s="1"/>
      <c r="BE441" s="2"/>
      <c r="BF441" s="1"/>
      <c r="BG441" s="2"/>
      <c r="BK441" s="2"/>
      <c r="BM441" s="2"/>
      <c r="BN441" s="2"/>
      <c r="BT441" s="2"/>
      <c r="BU441" s="2"/>
    </row>
    <row r="442" spans="3:73" ht="16.5" customHeight="1">
      <c r="C442" s="1"/>
      <c r="D442" s="2"/>
      <c r="E442" s="1"/>
      <c r="F442" s="2"/>
      <c r="J442" s="2"/>
      <c r="L442" s="2"/>
      <c r="M442" s="2"/>
      <c r="AH442" s="2"/>
      <c r="AQ442" s="2"/>
      <c r="AS442" s="2"/>
      <c r="AT442" s="2"/>
      <c r="BD442" s="1"/>
      <c r="BE442" s="2"/>
      <c r="BF442" s="1"/>
      <c r="BG442" s="2"/>
      <c r="BK442" s="2"/>
      <c r="BM442" s="2"/>
      <c r="BN442" s="2"/>
      <c r="BT442" s="2"/>
      <c r="BU442" s="2"/>
    </row>
    <row r="443" spans="3:73" ht="16.5" customHeight="1">
      <c r="C443" s="1"/>
      <c r="D443" s="2"/>
      <c r="E443" s="1"/>
      <c r="F443" s="2"/>
      <c r="J443" s="2"/>
      <c r="L443" s="2"/>
      <c r="M443" s="2"/>
      <c r="AH443" s="2"/>
      <c r="AQ443" s="2"/>
      <c r="AS443" s="2"/>
      <c r="AT443" s="2"/>
      <c r="BD443" s="1"/>
      <c r="BE443" s="2"/>
      <c r="BF443" s="1"/>
      <c r="BG443" s="2"/>
      <c r="BK443" s="2"/>
      <c r="BM443" s="2"/>
      <c r="BN443" s="2"/>
      <c r="BT443" s="2"/>
      <c r="BU443" s="2"/>
    </row>
    <row r="444" spans="3:73" ht="16.5" customHeight="1">
      <c r="C444" s="1"/>
      <c r="D444" s="2"/>
      <c r="E444" s="1"/>
      <c r="F444" s="2"/>
      <c r="J444" s="2"/>
      <c r="L444" s="2"/>
      <c r="M444" s="2"/>
      <c r="AH444" s="2"/>
      <c r="AQ444" s="2"/>
      <c r="AS444" s="2"/>
      <c r="AT444" s="2"/>
      <c r="BD444" s="1"/>
      <c r="BE444" s="2"/>
      <c r="BF444" s="1"/>
      <c r="BG444" s="2"/>
      <c r="BK444" s="2"/>
      <c r="BM444" s="2"/>
      <c r="BN444" s="2"/>
      <c r="BT444" s="2"/>
      <c r="BU444" s="2"/>
    </row>
    <row r="445" spans="3:73" ht="16.5" customHeight="1">
      <c r="C445" s="1"/>
      <c r="D445" s="2"/>
      <c r="E445" s="1"/>
      <c r="F445" s="2"/>
      <c r="J445" s="2"/>
      <c r="L445" s="2"/>
      <c r="M445" s="2"/>
      <c r="AH445" s="2"/>
      <c r="AQ445" s="2"/>
      <c r="AS445" s="2"/>
      <c r="AT445" s="2"/>
      <c r="BD445" s="1"/>
      <c r="BE445" s="2"/>
      <c r="BF445" s="1"/>
      <c r="BG445" s="2"/>
      <c r="BK445" s="2"/>
      <c r="BM445" s="2"/>
      <c r="BN445" s="2"/>
      <c r="BT445" s="2"/>
      <c r="BU445" s="2"/>
    </row>
    <row r="446" spans="3:73" ht="16.5" customHeight="1">
      <c r="C446" s="1"/>
      <c r="D446" s="2"/>
      <c r="E446" s="1"/>
      <c r="F446" s="2"/>
      <c r="J446" s="2"/>
      <c r="L446" s="2"/>
      <c r="M446" s="2"/>
      <c r="AH446" s="2"/>
      <c r="AQ446" s="2"/>
      <c r="AS446" s="2"/>
      <c r="AT446" s="2"/>
      <c r="BD446" s="1"/>
      <c r="BE446" s="2"/>
      <c r="BF446" s="1"/>
      <c r="BG446" s="2"/>
      <c r="BK446" s="2"/>
      <c r="BM446" s="2"/>
      <c r="BN446" s="2"/>
      <c r="BT446" s="2"/>
      <c r="BU446" s="2"/>
    </row>
    <row r="447" spans="3:73" ht="16.5" customHeight="1">
      <c r="C447" s="1"/>
      <c r="D447" s="2"/>
      <c r="E447" s="1"/>
      <c r="F447" s="2"/>
      <c r="J447" s="2"/>
      <c r="L447" s="2"/>
      <c r="M447" s="2"/>
      <c r="AH447" s="2"/>
      <c r="AQ447" s="2"/>
      <c r="AS447" s="2"/>
      <c r="AT447" s="2"/>
      <c r="BD447" s="1"/>
      <c r="BE447" s="2"/>
      <c r="BF447" s="1"/>
      <c r="BG447" s="2"/>
      <c r="BK447" s="2"/>
      <c r="BM447" s="2"/>
      <c r="BN447" s="2"/>
      <c r="BT447" s="2"/>
      <c r="BU447" s="2"/>
    </row>
    <row r="448" spans="3:73" ht="16.5" customHeight="1">
      <c r="C448" s="1"/>
      <c r="D448" s="2"/>
      <c r="E448" s="1"/>
      <c r="F448" s="2"/>
      <c r="J448" s="2"/>
      <c r="L448" s="2"/>
      <c r="M448" s="2"/>
      <c r="AH448" s="2"/>
      <c r="AQ448" s="2"/>
      <c r="AS448" s="2"/>
      <c r="AT448" s="2"/>
      <c r="BD448" s="1"/>
      <c r="BE448" s="2"/>
      <c r="BF448" s="1"/>
      <c r="BG448" s="2"/>
      <c r="BK448" s="2"/>
      <c r="BM448" s="2"/>
      <c r="BN448" s="2"/>
      <c r="BT448" s="2"/>
      <c r="BU448" s="2"/>
    </row>
    <row r="449" spans="3:73" ht="16.5" customHeight="1">
      <c r="C449" s="1"/>
      <c r="D449" s="2"/>
      <c r="E449" s="1"/>
      <c r="F449" s="2"/>
      <c r="J449" s="2"/>
      <c r="L449" s="2"/>
      <c r="M449" s="2"/>
      <c r="AH449" s="2"/>
      <c r="AQ449" s="2"/>
      <c r="AS449" s="2"/>
      <c r="AT449" s="2"/>
      <c r="BD449" s="1"/>
      <c r="BE449" s="2"/>
      <c r="BF449" s="1"/>
      <c r="BG449" s="2"/>
      <c r="BK449" s="2"/>
      <c r="BM449" s="2"/>
      <c r="BN449" s="2"/>
      <c r="BT449" s="2"/>
      <c r="BU449" s="2"/>
    </row>
    <row r="450" spans="3:73" ht="16.5" customHeight="1">
      <c r="C450" s="1"/>
      <c r="D450" s="2"/>
      <c r="E450" s="1"/>
      <c r="F450" s="2"/>
      <c r="J450" s="2"/>
      <c r="L450" s="2"/>
      <c r="M450" s="2"/>
      <c r="AH450" s="2"/>
      <c r="AQ450" s="2"/>
      <c r="AS450" s="2"/>
      <c r="AT450" s="2"/>
      <c r="BD450" s="1"/>
      <c r="BE450" s="2"/>
      <c r="BF450" s="1"/>
      <c r="BG450" s="2"/>
      <c r="BK450" s="2"/>
      <c r="BM450" s="2"/>
      <c r="BN450" s="2"/>
      <c r="BT450" s="2"/>
      <c r="BU450" s="2"/>
    </row>
    <row r="451" spans="3:73" ht="16.5" customHeight="1">
      <c r="C451" s="1"/>
      <c r="D451" s="2"/>
      <c r="E451" s="1"/>
      <c r="F451" s="2"/>
      <c r="J451" s="2"/>
      <c r="L451" s="2"/>
      <c r="M451" s="2"/>
      <c r="AH451" s="2"/>
      <c r="AQ451" s="2"/>
      <c r="AS451" s="2"/>
      <c r="AT451" s="2"/>
      <c r="BD451" s="1"/>
      <c r="BE451" s="2"/>
      <c r="BF451" s="1"/>
      <c r="BG451" s="2"/>
      <c r="BK451" s="2"/>
      <c r="BM451" s="2"/>
      <c r="BN451" s="2"/>
      <c r="BT451" s="2"/>
      <c r="BU451" s="2"/>
    </row>
    <row r="452" spans="3:73" ht="16.5" customHeight="1">
      <c r="C452" s="1"/>
      <c r="D452" s="2"/>
      <c r="E452" s="1"/>
      <c r="F452" s="2"/>
      <c r="J452" s="2"/>
      <c r="L452" s="2"/>
      <c r="M452" s="2"/>
      <c r="AH452" s="2"/>
      <c r="AQ452" s="2"/>
      <c r="AS452" s="2"/>
      <c r="AT452" s="2"/>
      <c r="BD452" s="1"/>
      <c r="BE452" s="2"/>
      <c r="BF452" s="1"/>
      <c r="BG452" s="2"/>
      <c r="BK452" s="2"/>
      <c r="BM452" s="2"/>
      <c r="BN452" s="2"/>
      <c r="BT452" s="2"/>
      <c r="BU452" s="2"/>
    </row>
    <row r="453" spans="3:73" ht="16.5" customHeight="1">
      <c r="C453" s="1"/>
      <c r="D453" s="2"/>
      <c r="E453" s="1"/>
      <c r="F453" s="2"/>
      <c r="J453" s="2"/>
      <c r="L453" s="2"/>
      <c r="M453" s="2"/>
      <c r="AH453" s="2"/>
      <c r="AQ453" s="2"/>
      <c r="AS453" s="2"/>
      <c r="AT453" s="2"/>
      <c r="BD453" s="1"/>
      <c r="BE453" s="2"/>
      <c r="BF453" s="1"/>
      <c r="BG453" s="2"/>
      <c r="BK453" s="2"/>
      <c r="BM453" s="2"/>
      <c r="BN453" s="2"/>
      <c r="BT453" s="2"/>
      <c r="BU453" s="2"/>
    </row>
    <row r="454" spans="3:73" ht="16.5" customHeight="1">
      <c r="C454" s="1"/>
      <c r="D454" s="2"/>
      <c r="E454" s="1"/>
      <c r="F454" s="2"/>
      <c r="J454" s="2"/>
      <c r="L454" s="2"/>
      <c r="M454" s="2"/>
      <c r="AH454" s="2"/>
      <c r="AQ454" s="2"/>
      <c r="AS454" s="2"/>
      <c r="AT454" s="2"/>
      <c r="BD454" s="1"/>
      <c r="BE454" s="2"/>
      <c r="BF454" s="1"/>
      <c r="BG454" s="2"/>
      <c r="BK454" s="2"/>
      <c r="BM454" s="2"/>
      <c r="BN454" s="2"/>
      <c r="BT454" s="2"/>
      <c r="BU454" s="2"/>
    </row>
    <row r="455" spans="3:73" ht="16.5" customHeight="1">
      <c r="C455" s="1"/>
      <c r="D455" s="2"/>
      <c r="E455" s="1"/>
      <c r="F455" s="2"/>
      <c r="J455" s="2"/>
      <c r="L455" s="2"/>
      <c r="M455" s="2"/>
      <c r="AH455" s="2"/>
      <c r="AQ455" s="2"/>
      <c r="AS455" s="2"/>
      <c r="AT455" s="2"/>
      <c r="BD455" s="1"/>
      <c r="BE455" s="2"/>
      <c r="BF455" s="1"/>
      <c r="BG455" s="2"/>
      <c r="BK455" s="2"/>
      <c r="BM455" s="2"/>
      <c r="BN455" s="2"/>
      <c r="BT455" s="2"/>
      <c r="BU455" s="2"/>
    </row>
    <row r="456" spans="3:73" ht="16.5" customHeight="1">
      <c r="C456" s="1"/>
      <c r="D456" s="2"/>
      <c r="E456" s="1"/>
      <c r="F456" s="2"/>
      <c r="J456" s="2"/>
      <c r="L456" s="2"/>
      <c r="M456" s="2"/>
      <c r="AH456" s="2"/>
      <c r="AQ456" s="2"/>
      <c r="AS456" s="2"/>
      <c r="AT456" s="2"/>
      <c r="BD456" s="1"/>
      <c r="BE456" s="2"/>
      <c r="BF456" s="1"/>
      <c r="BG456" s="2"/>
      <c r="BK456" s="2"/>
      <c r="BM456" s="2"/>
      <c r="BN456" s="2"/>
      <c r="BT456" s="2"/>
      <c r="BU456" s="2"/>
    </row>
    <row r="457" spans="3:73" ht="16.5" customHeight="1">
      <c r="C457" s="1"/>
      <c r="D457" s="2"/>
      <c r="E457" s="1"/>
      <c r="F457" s="2"/>
      <c r="J457" s="2"/>
      <c r="L457" s="2"/>
      <c r="M457" s="2"/>
      <c r="AH457" s="2"/>
      <c r="AQ457" s="2"/>
      <c r="AS457" s="2"/>
      <c r="AT457" s="2"/>
      <c r="BD457" s="1"/>
      <c r="BE457" s="2"/>
      <c r="BF457" s="1"/>
      <c r="BG457" s="2"/>
      <c r="BK457" s="2"/>
      <c r="BM457" s="2"/>
      <c r="BN457" s="2"/>
      <c r="BT457" s="2"/>
      <c r="BU457" s="2"/>
    </row>
    <row r="458" spans="3:73" ht="16.5" customHeight="1">
      <c r="C458" s="1"/>
      <c r="D458" s="2"/>
      <c r="E458" s="1"/>
      <c r="F458" s="2"/>
      <c r="J458" s="2"/>
      <c r="L458" s="2"/>
      <c r="M458" s="2"/>
      <c r="AH458" s="2"/>
      <c r="AQ458" s="2"/>
      <c r="AS458" s="2"/>
      <c r="AT458" s="2"/>
      <c r="BD458" s="1"/>
      <c r="BE458" s="2"/>
      <c r="BF458" s="1"/>
      <c r="BG458" s="2"/>
      <c r="BK458" s="2"/>
      <c r="BM458" s="2"/>
      <c r="BN458" s="2"/>
      <c r="BT458" s="2"/>
      <c r="BU458" s="2"/>
    </row>
    <row r="459" spans="3:73" ht="16.5" customHeight="1">
      <c r="C459" s="1"/>
      <c r="D459" s="2"/>
      <c r="E459" s="1"/>
      <c r="F459" s="2"/>
      <c r="J459" s="2"/>
      <c r="L459" s="2"/>
      <c r="M459" s="2"/>
      <c r="AH459" s="2"/>
      <c r="AQ459" s="2"/>
      <c r="AS459" s="2"/>
      <c r="AT459" s="2"/>
      <c r="BD459" s="1"/>
      <c r="BE459" s="2"/>
      <c r="BF459" s="1"/>
      <c r="BG459" s="2"/>
      <c r="BK459" s="2"/>
      <c r="BM459" s="2"/>
      <c r="BN459" s="2"/>
      <c r="BT459" s="2"/>
      <c r="BU459" s="2"/>
    </row>
    <row r="460" spans="3:73" ht="16.5" customHeight="1">
      <c r="C460" s="1"/>
      <c r="D460" s="2"/>
      <c r="E460" s="1"/>
      <c r="F460" s="2"/>
      <c r="J460" s="2"/>
      <c r="L460" s="2"/>
      <c r="M460" s="2"/>
      <c r="AH460" s="2"/>
      <c r="AQ460" s="2"/>
      <c r="AS460" s="2"/>
      <c r="AT460" s="2"/>
      <c r="BD460" s="1"/>
      <c r="BE460" s="2"/>
      <c r="BF460" s="1"/>
      <c r="BG460" s="2"/>
      <c r="BK460" s="2"/>
      <c r="BM460" s="2"/>
      <c r="BN460" s="2"/>
      <c r="BT460" s="2"/>
      <c r="BU460" s="2"/>
    </row>
    <row r="461" spans="3:73" ht="16.5" customHeight="1">
      <c r="C461" s="1"/>
      <c r="D461" s="2"/>
      <c r="E461" s="1"/>
      <c r="F461" s="2"/>
      <c r="J461" s="2"/>
      <c r="L461" s="2"/>
      <c r="M461" s="2"/>
      <c r="AH461" s="2"/>
      <c r="AQ461" s="2"/>
      <c r="AS461" s="2"/>
      <c r="AT461" s="2"/>
      <c r="BD461" s="1"/>
      <c r="BE461" s="2"/>
      <c r="BF461" s="1"/>
      <c r="BG461" s="2"/>
      <c r="BK461" s="2"/>
      <c r="BM461" s="2"/>
      <c r="BN461" s="2"/>
      <c r="BT461" s="2"/>
      <c r="BU461" s="2"/>
    </row>
    <row r="462" spans="3:73" ht="16.5" customHeight="1">
      <c r="C462" s="1"/>
      <c r="D462" s="2"/>
      <c r="E462" s="1"/>
      <c r="F462" s="2"/>
      <c r="J462" s="2"/>
      <c r="L462" s="2"/>
      <c r="M462" s="2"/>
      <c r="AH462" s="2"/>
      <c r="AQ462" s="2"/>
      <c r="AS462" s="2"/>
      <c r="AT462" s="2"/>
      <c r="BD462" s="1"/>
      <c r="BE462" s="2"/>
      <c r="BF462" s="1"/>
      <c r="BG462" s="2"/>
      <c r="BK462" s="2"/>
      <c r="BM462" s="2"/>
      <c r="BN462" s="2"/>
      <c r="BT462" s="2"/>
      <c r="BU462" s="2"/>
    </row>
    <row r="463" spans="3:73" ht="16.5" customHeight="1">
      <c r="C463" s="1"/>
      <c r="D463" s="2"/>
      <c r="E463" s="1"/>
      <c r="F463" s="2"/>
      <c r="J463" s="2"/>
      <c r="L463" s="2"/>
      <c r="M463" s="2"/>
      <c r="AH463" s="2"/>
      <c r="AQ463" s="2"/>
      <c r="AS463" s="2"/>
      <c r="AT463" s="2"/>
      <c r="BD463" s="1"/>
      <c r="BE463" s="2"/>
      <c r="BF463" s="1"/>
      <c r="BG463" s="2"/>
      <c r="BK463" s="2"/>
      <c r="BM463" s="2"/>
      <c r="BN463" s="2"/>
      <c r="BT463" s="2"/>
      <c r="BU463" s="2"/>
    </row>
    <row r="464" spans="3:73" ht="16.5" customHeight="1">
      <c r="C464" s="1"/>
      <c r="D464" s="2"/>
      <c r="E464" s="1"/>
      <c r="F464" s="2"/>
      <c r="J464" s="2"/>
      <c r="L464" s="2"/>
      <c r="M464" s="2"/>
      <c r="AH464" s="2"/>
      <c r="AQ464" s="2"/>
      <c r="AS464" s="2"/>
      <c r="AT464" s="2"/>
      <c r="BD464" s="1"/>
      <c r="BE464" s="2"/>
      <c r="BF464" s="1"/>
      <c r="BG464" s="2"/>
      <c r="BK464" s="2"/>
      <c r="BM464" s="2"/>
      <c r="BN464" s="2"/>
      <c r="BT464" s="2"/>
      <c r="BU464" s="2"/>
    </row>
    <row r="465" spans="3:73" ht="16.5" customHeight="1">
      <c r="C465" s="1"/>
      <c r="D465" s="2"/>
      <c r="E465" s="1"/>
      <c r="F465" s="2"/>
      <c r="J465" s="2"/>
      <c r="L465" s="2"/>
      <c r="M465" s="2"/>
      <c r="AH465" s="2"/>
      <c r="AQ465" s="2"/>
      <c r="AS465" s="2"/>
      <c r="AT465" s="2"/>
      <c r="BD465" s="1"/>
      <c r="BE465" s="2"/>
      <c r="BF465" s="1"/>
      <c r="BG465" s="2"/>
      <c r="BK465" s="2"/>
      <c r="BM465" s="2"/>
      <c r="BN465" s="2"/>
      <c r="BT465" s="2"/>
      <c r="BU465" s="2"/>
    </row>
    <row r="466" spans="3:73" ht="16.5" customHeight="1">
      <c r="C466" s="1"/>
      <c r="D466" s="2"/>
      <c r="E466" s="1"/>
      <c r="F466" s="2"/>
      <c r="J466" s="2"/>
      <c r="L466" s="2"/>
      <c r="M466" s="2"/>
      <c r="AH466" s="2"/>
      <c r="AQ466" s="2"/>
      <c r="AS466" s="2"/>
      <c r="AT466" s="2"/>
      <c r="BD466" s="1"/>
      <c r="BE466" s="2"/>
      <c r="BF466" s="1"/>
      <c r="BG466" s="2"/>
      <c r="BK466" s="2"/>
      <c r="BM466" s="2"/>
      <c r="BN466" s="2"/>
      <c r="BT466" s="2"/>
      <c r="BU466" s="2"/>
    </row>
    <row r="467" spans="3:73" ht="16.5" customHeight="1">
      <c r="C467" s="1"/>
      <c r="D467" s="2"/>
      <c r="E467" s="1"/>
      <c r="F467" s="2"/>
      <c r="J467" s="2"/>
      <c r="L467" s="2"/>
      <c r="M467" s="2"/>
      <c r="AH467" s="2"/>
      <c r="AQ467" s="2"/>
      <c r="AS467" s="2"/>
      <c r="AT467" s="2"/>
      <c r="BD467" s="1"/>
      <c r="BE467" s="2"/>
      <c r="BF467" s="1"/>
      <c r="BG467" s="2"/>
      <c r="BK467" s="2"/>
      <c r="BM467" s="2"/>
      <c r="BN467" s="2"/>
      <c r="BT467" s="2"/>
      <c r="BU467" s="2"/>
    </row>
    <row r="468" spans="3:73" ht="16.5" customHeight="1">
      <c r="C468" s="1"/>
      <c r="D468" s="2"/>
      <c r="E468" s="1"/>
      <c r="F468" s="2"/>
      <c r="J468" s="2"/>
      <c r="L468" s="2"/>
      <c r="M468" s="2"/>
      <c r="AH468" s="2"/>
      <c r="AQ468" s="2"/>
      <c r="AS468" s="2"/>
      <c r="AT468" s="2"/>
      <c r="BD468" s="1"/>
      <c r="BE468" s="2"/>
      <c r="BF468" s="1"/>
      <c r="BG468" s="2"/>
      <c r="BK468" s="2"/>
      <c r="BM468" s="2"/>
      <c r="BN468" s="2"/>
      <c r="BT468" s="2"/>
      <c r="BU468" s="2"/>
    </row>
    <row r="469" spans="3:73" ht="16.5" customHeight="1">
      <c r="C469" s="1"/>
      <c r="D469" s="2"/>
      <c r="E469" s="1"/>
      <c r="F469" s="2"/>
      <c r="J469" s="2"/>
      <c r="L469" s="2"/>
      <c r="M469" s="2"/>
      <c r="AH469" s="2"/>
      <c r="AQ469" s="2"/>
      <c r="AS469" s="2"/>
      <c r="AT469" s="2"/>
      <c r="BD469" s="1"/>
      <c r="BE469" s="2"/>
      <c r="BF469" s="1"/>
      <c r="BG469" s="2"/>
      <c r="BK469" s="2"/>
      <c r="BM469" s="2"/>
      <c r="BN469" s="2"/>
      <c r="BT469" s="2"/>
      <c r="BU469" s="2"/>
    </row>
    <row r="470" spans="3:73" ht="16.5" customHeight="1">
      <c r="C470" s="1"/>
      <c r="D470" s="2"/>
      <c r="E470" s="1"/>
      <c r="F470" s="2"/>
      <c r="J470" s="2"/>
      <c r="L470" s="2"/>
      <c r="M470" s="2"/>
      <c r="AH470" s="2"/>
      <c r="AQ470" s="2"/>
      <c r="AS470" s="2"/>
      <c r="AT470" s="2"/>
      <c r="BD470" s="1"/>
      <c r="BE470" s="2"/>
      <c r="BF470" s="1"/>
      <c r="BG470" s="2"/>
      <c r="BK470" s="2"/>
      <c r="BM470" s="2"/>
      <c r="BN470" s="2"/>
      <c r="BT470" s="2"/>
      <c r="BU470" s="2"/>
    </row>
    <row r="471" spans="3:73" ht="16.5" customHeight="1">
      <c r="C471" s="1"/>
      <c r="D471" s="2"/>
      <c r="E471" s="1"/>
      <c r="F471" s="2"/>
      <c r="J471" s="2"/>
      <c r="L471" s="2"/>
      <c r="M471" s="2"/>
      <c r="AH471" s="2"/>
      <c r="AQ471" s="2"/>
      <c r="AS471" s="2"/>
      <c r="AT471" s="2"/>
      <c r="BD471" s="1"/>
      <c r="BE471" s="2"/>
      <c r="BF471" s="1"/>
      <c r="BG471" s="2"/>
      <c r="BK471" s="2"/>
      <c r="BM471" s="2"/>
      <c r="BN471" s="2"/>
      <c r="BT471" s="2"/>
      <c r="BU471" s="2"/>
    </row>
    <row r="472" spans="3:73" ht="16.5" customHeight="1">
      <c r="C472" s="1"/>
      <c r="D472" s="2"/>
      <c r="E472" s="1"/>
      <c r="F472" s="2"/>
      <c r="J472" s="2"/>
      <c r="L472" s="2"/>
      <c r="M472" s="2"/>
      <c r="AH472" s="2"/>
      <c r="AQ472" s="2"/>
      <c r="AS472" s="2"/>
      <c r="AT472" s="2"/>
      <c r="BD472" s="1"/>
      <c r="BE472" s="2"/>
      <c r="BF472" s="1"/>
      <c r="BG472" s="2"/>
      <c r="BK472" s="2"/>
      <c r="BM472" s="2"/>
      <c r="BN472" s="2"/>
      <c r="BT472" s="2"/>
      <c r="BU472" s="2"/>
    </row>
    <row r="473" spans="3:73" ht="16.5" customHeight="1">
      <c r="C473" s="1"/>
      <c r="D473" s="2"/>
      <c r="E473" s="1"/>
      <c r="F473" s="2"/>
      <c r="J473" s="2"/>
      <c r="L473" s="2"/>
      <c r="M473" s="2"/>
      <c r="AH473" s="2"/>
      <c r="AQ473" s="2"/>
      <c r="AS473" s="2"/>
      <c r="AT473" s="2"/>
      <c r="BD473" s="1"/>
      <c r="BE473" s="2"/>
      <c r="BF473" s="1"/>
      <c r="BG473" s="2"/>
      <c r="BK473" s="2"/>
      <c r="BM473" s="2"/>
      <c r="BN473" s="2"/>
      <c r="BT473" s="2"/>
      <c r="BU473" s="2"/>
    </row>
    <row r="474" spans="3:73" ht="16.5" customHeight="1">
      <c r="C474" s="1"/>
      <c r="D474" s="2"/>
      <c r="E474" s="1"/>
      <c r="F474" s="2"/>
      <c r="J474" s="2"/>
      <c r="L474" s="2"/>
      <c r="M474" s="2"/>
      <c r="AH474" s="2"/>
      <c r="AQ474" s="2"/>
      <c r="AS474" s="2"/>
      <c r="AT474" s="2"/>
      <c r="BD474" s="1"/>
      <c r="BE474" s="2"/>
      <c r="BF474" s="1"/>
      <c r="BG474" s="2"/>
      <c r="BK474" s="2"/>
      <c r="BM474" s="2"/>
      <c r="BN474" s="2"/>
      <c r="BT474" s="2"/>
      <c r="BU474" s="2"/>
    </row>
    <row r="475" spans="3:73" ht="16.5" customHeight="1">
      <c r="C475" s="1"/>
      <c r="D475" s="2"/>
      <c r="E475" s="1"/>
      <c r="F475" s="2"/>
      <c r="J475" s="2"/>
      <c r="L475" s="2"/>
      <c r="M475" s="2"/>
      <c r="AH475" s="2"/>
      <c r="AQ475" s="2"/>
      <c r="AS475" s="2"/>
      <c r="AT475" s="2"/>
      <c r="BD475" s="1"/>
      <c r="BE475" s="2"/>
      <c r="BF475" s="1"/>
      <c r="BG475" s="2"/>
      <c r="BK475" s="2"/>
      <c r="BM475" s="2"/>
      <c r="BN475" s="2"/>
      <c r="BT475" s="2"/>
      <c r="BU475" s="2"/>
    </row>
    <row r="476" spans="3:73" ht="16.5" customHeight="1">
      <c r="C476" s="1"/>
      <c r="D476" s="2"/>
      <c r="E476" s="1"/>
      <c r="F476" s="2"/>
      <c r="J476" s="2"/>
      <c r="L476" s="2"/>
      <c r="M476" s="2"/>
      <c r="AH476" s="2"/>
      <c r="AQ476" s="2"/>
      <c r="AS476" s="2"/>
      <c r="AT476" s="2"/>
      <c r="BD476" s="1"/>
      <c r="BE476" s="2"/>
      <c r="BF476" s="1"/>
      <c r="BG476" s="2"/>
      <c r="BK476" s="2"/>
      <c r="BM476" s="2"/>
      <c r="BN476" s="2"/>
      <c r="BT476" s="2"/>
      <c r="BU476" s="2"/>
    </row>
    <row r="477" spans="3:73" ht="16.5" customHeight="1">
      <c r="C477" s="1"/>
      <c r="D477" s="2"/>
      <c r="E477" s="1"/>
      <c r="F477" s="2"/>
      <c r="J477" s="2"/>
      <c r="L477" s="2"/>
      <c r="M477" s="2"/>
      <c r="AH477" s="2"/>
      <c r="AQ477" s="2"/>
      <c r="AS477" s="2"/>
      <c r="AT477" s="2"/>
      <c r="BD477" s="1"/>
      <c r="BE477" s="2"/>
      <c r="BF477" s="1"/>
      <c r="BG477" s="2"/>
      <c r="BK477" s="2"/>
      <c r="BM477" s="2"/>
      <c r="BN477" s="2"/>
      <c r="BT477" s="2"/>
      <c r="BU477" s="2"/>
    </row>
    <row r="478" spans="3:73" ht="16.5" customHeight="1">
      <c r="C478" s="1"/>
      <c r="D478" s="2"/>
      <c r="E478" s="1"/>
      <c r="F478" s="2"/>
      <c r="J478" s="2"/>
      <c r="L478" s="2"/>
      <c r="M478" s="2"/>
      <c r="AH478" s="2"/>
      <c r="AQ478" s="2"/>
      <c r="AS478" s="2"/>
      <c r="AT478" s="2"/>
      <c r="BD478" s="1"/>
      <c r="BE478" s="2"/>
      <c r="BF478" s="1"/>
      <c r="BG478" s="2"/>
      <c r="BK478" s="2"/>
      <c r="BM478" s="2"/>
      <c r="BN478" s="2"/>
      <c r="BT478" s="2"/>
      <c r="BU478" s="2"/>
    </row>
    <row r="479" spans="3:73" ht="16.5" customHeight="1">
      <c r="C479" s="1"/>
      <c r="D479" s="2"/>
      <c r="E479" s="1"/>
      <c r="F479" s="2"/>
      <c r="J479" s="2"/>
      <c r="L479" s="2"/>
      <c r="M479" s="2"/>
      <c r="AH479" s="2"/>
      <c r="AQ479" s="2"/>
      <c r="AS479" s="2"/>
      <c r="AT479" s="2"/>
      <c r="BD479" s="1"/>
      <c r="BE479" s="2"/>
      <c r="BF479" s="1"/>
      <c r="BG479" s="2"/>
      <c r="BK479" s="2"/>
      <c r="BM479" s="2"/>
      <c r="BN479" s="2"/>
      <c r="BT479" s="2"/>
      <c r="BU479" s="2"/>
    </row>
    <row r="480" spans="3:73" ht="16.5" customHeight="1">
      <c r="C480" s="1"/>
      <c r="D480" s="2"/>
      <c r="E480" s="1"/>
      <c r="F480" s="2"/>
      <c r="J480" s="2"/>
      <c r="L480" s="2"/>
      <c r="M480" s="2"/>
      <c r="AH480" s="2"/>
      <c r="AQ480" s="2"/>
      <c r="AS480" s="2"/>
      <c r="AT480" s="2"/>
      <c r="BD480" s="1"/>
      <c r="BE480" s="2"/>
      <c r="BF480" s="1"/>
      <c r="BG480" s="2"/>
      <c r="BK480" s="2"/>
      <c r="BM480" s="2"/>
      <c r="BN480" s="2"/>
      <c r="BT480" s="2"/>
      <c r="BU480" s="2"/>
    </row>
    <row r="481" spans="3:73" ht="16.5" customHeight="1">
      <c r="C481" s="1"/>
      <c r="D481" s="2"/>
      <c r="E481" s="1"/>
      <c r="F481" s="2"/>
      <c r="J481" s="2"/>
      <c r="L481" s="2"/>
      <c r="M481" s="2"/>
      <c r="AH481" s="2"/>
      <c r="AQ481" s="2"/>
      <c r="AS481" s="2"/>
      <c r="AT481" s="2"/>
      <c r="BD481" s="1"/>
      <c r="BE481" s="2"/>
      <c r="BF481" s="1"/>
      <c r="BG481" s="2"/>
      <c r="BK481" s="2"/>
      <c r="BM481" s="2"/>
      <c r="BN481" s="2"/>
      <c r="BT481" s="2"/>
      <c r="BU481" s="2"/>
    </row>
    <row r="482" spans="3:73" ht="16.5" customHeight="1">
      <c r="C482" s="1"/>
      <c r="D482" s="2"/>
      <c r="E482" s="1"/>
      <c r="F482" s="2"/>
      <c r="J482" s="2"/>
      <c r="L482" s="2"/>
      <c r="M482" s="2"/>
      <c r="AH482" s="2"/>
      <c r="AQ482" s="2"/>
      <c r="AS482" s="2"/>
      <c r="AT482" s="2"/>
      <c r="BD482" s="1"/>
      <c r="BE482" s="2"/>
      <c r="BF482" s="1"/>
      <c r="BG482" s="2"/>
      <c r="BM482" s="2"/>
      <c r="BN482" s="2"/>
      <c r="BT482" s="2"/>
      <c r="BU482" s="2"/>
    </row>
    <row r="483" spans="3:73" ht="16.5" customHeight="1">
      <c r="C483" s="1"/>
      <c r="D483" s="2"/>
      <c r="E483" s="1"/>
      <c r="F483" s="2"/>
      <c r="J483" s="2"/>
      <c r="L483" s="2"/>
      <c r="M483" s="2"/>
      <c r="AH483" s="2"/>
      <c r="AQ483" s="2"/>
      <c r="AS483" s="2"/>
      <c r="AT483" s="2"/>
      <c r="BD483" s="1"/>
      <c r="BE483" s="2"/>
      <c r="BF483" s="1"/>
      <c r="BG483" s="2"/>
      <c r="BM483" s="2"/>
      <c r="BN483" s="2"/>
      <c r="BT483" s="2"/>
      <c r="BU483" s="2"/>
    </row>
    <row r="484" spans="3:73" ht="16.5" customHeight="1">
      <c r="C484" s="1"/>
      <c r="D484" s="2"/>
      <c r="E484" s="1"/>
      <c r="F484" s="2"/>
      <c r="J484" s="2"/>
      <c r="L484" s="2"/>
      <c r="M484" s="2"/>
      <c r="AH484" s="2"/>
      <c r="AQ484" s="2"/>
      <c r="AS484" s="2"/>
      <c r="AT484" s="2"/>
      <c r="BD484" s="1"/>
      <c r="BE484" s="2"/>
      <c r="BF484" s="1"/>
      <c r="BG484" s="2"/>
      <c r="BM484" s="2"/>
      <c r="BN484" s="2"/>
      <c r="BT484" s="2"/>
      <c r="BU484" s="2"/>
    </row>
    <row r="485" spans="3:73" ht="16.5" customHeight="1">
      <c r="C485" s="1"/>
      <c r="D485" s="2"/>
      <c r="E485" s="1"/>
      <c r="F485" s="2"/>
      <c r="J485" s="2"/>
      <c r="L485" s="2"/>
      <c r="M485" s="2"/>
      <c r="AH485" s="2"/>
      <c r="AQ485" s="2"/>
      <c r="AS485" s="2"/>
      <c r="AT485" s="2"/>
      <c r="BD485" s="1"/>
      <c r="BE485" s="2"/>
      <c r="BF485" s="1"/>
      <c r="BG485" s="2"/>
      <c r="BM485" s="2"/>
      <c r="BN485" s="2"/>
      <c r="BT485" s="2"/>
      <c r="BU485" s="2"/>
    </row>
    <row r="486" spans="3:73" ht="16.5" customHeight="1">
      <c r="C486" s="1"/>
      <c r="D486" s="2"/>
      <c r="E486" s="1"/>
      <c r="F486" s="2"/>
      <c r="J486" s="2"/>
      <c r="L486" s="2"/>
      <c r="M486" s="2"/>
      <c r="AH486" s="2"/>
      <c r="AQ486" s="2"/>
      <c r="AS486" s="2"/>
      <c r="AT486" s="2"/>
      <c r="BD486" s="1"/>
      <c r="BE486" s="2"/>
      <c r="BF486" s="1"/>
      <c r="BG486" s="2"/>
      <c r="BM486" s="2"/>
      <c r="BN486" s="2"/>
      <c r="BT486" s="2"/>
      <c r="BU486" s="2"/>
    </row>
    <row r="487" spans="3:73" ht="16.5" customHeight="1">
      <c r="C487" s="1"/>
      <c r="D487" s="2"/>
      <c r="E487" s="1"/>
      <c r="F487" s="2"/>
      <c r="J487" s="2"/>
      <c r="L487" s="2"/>
      <c r="M487" s="2"/>
      <c r="AH487" s="2"/>
      <c r="AQ487" s="2"/>
      <c r="AS487" s="2"/>
      <c r="AT487" s="2"/>
      <c r="BD487" s="1"/>
      <c r="BE487" s="2"/>
      <c r="BF487" s="1"/>
      <c r="BG487" s="2"/>
      <c r="BM487" s="2"/>
      <c r="BN487" s="2"/>
      <c r="BT487" s="2"/>
      <c r="BU487" s="2"/>
    </row>
    <row r="488" spans="3:73" ht="16.5" customHeight="1">
      <c r="C488" s="1"/>
      <c r="D488" s="2"/>
      <c r="E488" s="1"/>
      <c r="F488" s="2"/>
      <c r="J488" s="2"/>
      <c r="L488" s="2"/>
      <c r="M488" s="2"/>
      <c r="AH488" s="2"/>
      <c r="AQ488" s="2"/>
      <c r="AS488" s="2"/>
      <c r="AT488" s="2"/>
      <c r="BD488" s="1"/>
      <c r="BE488" s="2"/>
      <c r="BF488" s="1"/>
      <c r="BG488" s="2"/>
      <c r="BM488" s="2"/>
      <c r="BN488" s="2"/>
      <c r="BT488" s="2"/>
      <c r="BU488" s="2"/>
    </row>
    <row r="489" spans="3:73" ht="16.5" customHeight="1">
      <c r="C489" s="1"/>
      <c r="D489" s="2"/>
      <c r="E489" s="1"/>
      <c r="F489" s="2"/>
      <c r="J489" s="2"/>
      <c r="L489" s="2"/>
      <c r="M489" s="2"/>
      <c r="AH489" s="2"/>
      <c r="AQ489" s="2"/>
      <c r="AS489" s="2"/>
      <c r="AT489" s="2"/>
      <c r="BD489" s="1"/>
      <c r="BE489" s="2"/>
      <c r="BF489" s="1"/>
      <c r="BG489" s="2"/>
      <c r="BM489" s="2"/>
      <c r="BN489" s="2"/>
      <c r="BT489" s="2"/>
      <c r="BU489" s="2"/>
    </row>
    <row r="490" spans="3:73" ht="16.5" customHeight="1">
      <c r="C490" s="1"/>
      <c r="D490" s="2"/>
      <c r="E490" s="1"/>
      <c r="F490" s="2"/>
      <c r="J490" s="2"/>
      <c r="L490" s="2"/>
      <c r="M490" s="2"/>
      <c r="AH490" s="2"/>
      <c r="AQ490" s="2"/>
      <c r="AS490" s="2"/>
      <c r="AT490" s="2"/>
      <c r="BD490" s="1"/>
      <c r="BE490" s="2"/>
      <c r="BF490" s="1"/>
      <c r="BG490" s="2"/>
      <c r="BM490" s="2"/>
      <c r="BN490" s="2"/>
      <c r="BT490" s="2"/>
      <c r="BU490" s="2"/>
    </row>
    <row r="491" spans="3:73" ht="16.5" customHeight="1">
      <c r="C491" s="1"/>
      <c r="D491" s="2"/>
      <c r="E491" s="1"/>
      <c r="F491" s="2"/>
      <c r="J491" s="2"/>
      <c r="L491" s="2"/>
      <c r="M491" s="2"/>
      <c r="AH491" s="2"/>
      <c r="AS491" s="2"/>
      <c r="AT491" s="2"/>
      <c r="BD491" s="1"/>
      <c r="BE491" s="2"/>
      <c r="BF491" s="1"/>
      <c r="BG491" s="2"/>
      <c r="BM491" s="2"/>
      <c r="BN491" s="2"/>
      <c r="BT491" s="2"/>
      <c r="BU491" s="2"/>
    </row>
    <row r="492" spans="3:73" ht="16.5" customHeight="1">
      <c r="C492" s="1"/>
      <c r="D492" s="2"/>
      <c r="E492" s="1"/>
      <c r="F492" s="2"/>
      <c r="J492" s="2"/>
      <c r="L492" s="2"/>
      <c r="M492" s="2"/>
      <c r="AH492" s="2"/>
      <c r="AQ492" s="2"/>
      <c r="AS492" s="2"/>
      <c r="AT492" s="2"/>
      <c r="BD492" s="1"/>
      <c r="BE492" s="2"/>
      <c r="BF492" s="1"/>
      <c r="BG492" s="2"/>
      <c r="BM492" s="2"/>
      <c r="BN492" s="2"/>
      <c r="BT492" s="2"/>
      <c r="BU492" s="2"/>
    </row>
    <row r="493" spans="3:73" ht="16.5" customHeight="1">
      <c r="C493" s="1"/>
      <c r="D493" s="2"/>
      <c r="E493" s="1"/>
      <c r="F493" s="2"/>
      <c r="J493" s="2"/>
      <c r="L493" s="2"/>
      <c r="M493" s="2"/>
      <c r="AH493" s="2"/>
      <c r="AQ493" s="2"/>
      <c r="AS493" s="2"/>
      <c r="AT493" s="2"/>
      <c r="BD493" s="1"/>
      <c r="BE493" s="2"/>
      <c r="BF493" s="1"/>
      <c r="BG493" s="2"/>
      <c r="BK493" s="2"/>
      <c r="BM493" s="2"/>
      <c r="BN493" s="2"/>
      <c r="BT493" s="2"/>
      <c r="BU493" s="2"/>
    </row>
    <row r="494" spans="3:73" ht="16.5" customHeight="1">
      <c r="C494" s="1"/>
      <c r="D494" s="2"/>
      <c r="E494" s="1"/>
      <c r="F494" s="2"/>
      <c r="J494" s="2"/>
      <c r="L494" s="2"/>
      <c r="M494" s="2"/>
      <c r="AH494" s="2"/>
      <c r="AQ494" s="2"/>
      <c r="AS494" s="2"/>
      <c r="AT494" s="2"/>
      <c r="BD494" s="1"/>
      <c r="BE494" s="2"/>
      <c r="BF494" s="1"/>
      <c r="BG494" s="2"/>
      <c r="BK494" s="2"/>
      <c r="BM494" s="2"/>
      <c r="BN494" s="2"/>
      <c r="BT494" s="2"/>
      <c r="BU494" s="2"/>
    </row>
    <row r="495" spans="3:73" ht="16.5" customHeight="1">
      <c r="C495" s="1"/>
      <c r="D495" s="2"/>
      <c r="E495" s="1"/>
      <c r="F495" s="2"/>
      <c r="J495" s="2"/>
      <c r="L495" s="2"/>
      <c r="M495" s="2"/>
      <c r="AH495" s="2"/>
      <c r="AQ495" s="2"/>
      <c r="AS495" s="2"/>
      <c r="AT495" s="2"/>
      <c r="BD495" s="1"/>
      <c r="BE495" s="2"/>
      <c r="BF495" s="1"/>
      <c r="BG495" s="2"/>
      <c r="BK495" s="2"/>
      <c r="BM495" s="2"/>
      <c r="BN495" s="2"/>
      <c r="BT495" s="2"/>
      <c r="BU495" s="2"/>
    </row>
    <row r="496" spans="3:73" ht="16.5" customHeight="1">
      <c r="C496" s="1"/>
      <c r="D496" s="2"/>
      <c r="E496" s="1"/>
      <c r="F496" s="2"/>
      <c r="J496" s="2"/>
      <c r="L496" s="2"/>
      <c r="M496" s="2"/>
      <c r="AH496" s="2"/>
      <c r="AQ496" s="2"/>
      <c r="AS496" s="2"/>
      <c r="AT496" s="2"/>
      <c r="BD496" s="1"/>
      <c r="BE496" s="2"/>
      <c r="BF496" s="1"/>
      <c r="BG496" s="2"/>
      <c r="BK496" s="2"/>
      <c r="BM496" s="2"/>
      <c r="BN496" s="2"/>
      <c r="BT496" s="2"/>
      <c r="BU496" s="2"/>
    </row>
    <row r="497" spans="3:73" ht="16.5" customHeight="1">
      <c r="C497" s="1"/>
      <c r="D497" s="2"/>
      <c r="E497" s="1"/>
      <c r="F497" s="2"/>
      <c r="J497" s="2"/>
      <c r="L497" s="2"/>
      <c r="M497" s="2"/>
      <c r="AH497" s="2"/>
      <c r="AQ497" s="2"/>
      <c r="AS497" s="2"/>
      <c r="AT497" s="2"/>
      <c r="BD497" s="1"/>
      <c r="BE497" s="2"/>
      <c r="BF497" s="1"/>
      <c r="BG497" s="2"/>
      <c r="BK497" s="2"/>
      <c r="BM497" s="2"/>
      <c r="BN497" s="2"/>
      <c r="BT497" s="2"/>
      <c r="BU497" s="2"/>
    </row>
    <row r="498" spans="3:73" ht="16.5" customHeight="1">
      <c r="C498" s="1"/>
      <c r="D498" s="2"/>
      <c r="E498" s="1"/>
      <c r="F498" s="2"/>
      <c r="J498" s="2"/>
      <c r="L498" s="2"/>
      <c r="M498" s="2"/>
      <c r="AH498" s="2"/>
      <c r="AQ498" s="2"/>
      <c r="AS498" s="2"/>
      <c r="AT498" s="2"/>
      <c r="BD498" s="1"/>
      <c r="BE498" s="2"/>
      <c r="BF498" s="1"/>
      <c r="BG498" s="2"/>
      <c r="BK498" s="2"/>
      <c r="BM498" s="2"/>
      <c r="BN498" s="2"/>
      <c r="BT498" s="2"/>
      <c r="BU498" s="2"/>
    </row>
    <row r="499" spans="3:73" ht="16.5" customHeight="1">
      <c r="C499" s="1"/>
      <c r="D499" s="2"/>
      <c r="E499" s="1"/>
      <c r="F499" s="2"/>
      <c r="J499" s="2"/>
      <c r="L499" s="2"/>
      <c r="M499" s="2"/>
      <c r="AH499" s="2"/>
      <c r="AQ499" s="2"/>
      <c r="AS499" s="2"/>
      <c r="AT499" s="2"/>
      <c r="BD499" s="1"/>
      <c r="BE499" s="2"/>
      <c r="BF499" s="1"/>
      <c r="BG499" s="2"/>
      <c r="BK499" s="2"/>
      <c r="BM499" s="2"/>
      <c r="BN499" s="2"/>
      <c r="BT499" s="2"/>
      <c r="BU499" s="2"/>
    </row>
    <row r="500" spans="3:73" ht="16.5" customHeight="1">
      <c r="C500" s="1"/>
      <c r="D500" s="2"/>
      <c r="E500" s="1"/>
      <c r="F500" s="2"/>
      <c r="J500" s="2"/>
      <c r="L500" s="2"/>
      <c r="M500" s="2"/>
      <c r="AH500" s="2"/>
      <c r="AQ500" s="2"/>
      <c r="AS500" s="2"/>
      <c r="AT500" s="2"/>
      <c r="BD500" s="1"/>
      <c r="BE500" s="2"/>
      <c r="BF500" s="1"/>
      <c r="BG500" s="2"/>
      <c r="BK500" s="2"/>
      <c r="BM500" s="2"/>
      <c r="BN500" s="2"/>
      <c r="BT500" s="2"/>
      <c r="BU500" s="2"/>
    </row>
    <row r="501" spans="3:73" ht="16.5" customHeight="1">
      <c r="C501" s="1"/>
      <c r="D501" s="2"/>
      <c r="E501" s="1"/>
      <c r="F501" s="2"/>
      <c r="J501" s="2"/>
      <c r="L501" s="2"/>
      <c r="M501" s="2"/>
      <c r="AH501" s="2"/>
      <c r="AQ501" s="2"/>
      <c r="AS501" s="2"/>
      <c r="AT501" s="2"/>
      <c r="BD501" s="1"/>
      <c r="BE501" s="2"/>
      <c r="BF501" s="1"/>
      <c r="BG501" s="2"/>
      <c r="BK501" s="2"/>
      <c r="BM501" s="2"/>
      <c r="BN501" s="2"/>
      <c r="BT501" s="2"/>
      <c r="BU501" s="2"/>
    </row>
    <row r="502" spans="3:73" ht="16.5" customHeight="1">
      <c r="C502" s="1"/>
      <c r="D502" s="2"/>
      <c r="E502" s="1"/>
      <c r="F502" s="2"/>
      <c r="J502" s="2"/>
      <c r="L502" s="2"/>
      <c r="M502" s="2"/>
      <c r="AH502" s="2"/>
      <c r="AQ502" s="2"/>
      <c r="AS502" s="2"/>
      <c r="AT502" s="2"/>
      <c r="BD502" s="1"/>
      <c r="BE502" s="2"/>
      <c r="BF502" s="1"/>
      <c r="BG502" s="2"/>
      <c r="BK502" s="2"/>
      <c r="BM502" s="2"/>
      <c r="BN502" s="2"/>
      <c r="BT502" s="2"/>
      <c r="BU502" s="2"/>
    </row>
    <row r="503" spans="3:73" ht="16.5" customHeight="1">
      <c r="C503" s="1"/>
      <c r="D503" s="2"/>
      <c r="E503" s="1"/>
      <c r="F503" s="2"/>
      <c r="J503" s="2"/>
      <c r="L503" s="2"/>
      <c r="M503" s="2"/>
      <c r="AH503" s="2"/>
      <c r="AQ503" s="2"/>
      <c r="AS503" s="2"/>
      <c r="AT503" s="2"/>
      <c r="BD503" s="1"/>
      <c r="BE503" s="2"/>
      <c r="BF503" s="1"/>
      <c r="BG503" s="2"/>
      <c r="BK503" s="2"/>
      <c r="BM503" s="2"/>
      <c r="BN503" s="2"/>
      <c r="BT503" s="2"/>
      <c r="BU503" s="2"/>
    </row>
    <row r="504" spans="3:73" ht="16.5" customHeight="1">
      <c r="C504" s="1"/>
      <c r="D504" s="2"/>
      <c r="E504" s="1"/>
      <c r="F504" s="2"/>
      <c r="J504" s="2"/>
      <c r="L504" s="2"/>
      <c r="M504" s="2"/>
      <c r="AH504" s="2"/>
      <c r="AQ504" s="2"/>
      <c r="AS504" s="2"/>
      <c r="AT504" s="2"/>
      <c r="BD504" s="1"/>
      <c r="BE504" s="2"/>
      <c r="BF504" s="1"/>
      <c r="BG504" s="2"/>
      <c r="BK504" s="2"/>
      <c r="BM504" s="2"/>
      <c r="BN504" s="2"/>
      <c r="BT504" s="2"/>
      <c r="BU504" s="2"/>
    </row>
    <row r="505" spans="3:73" ht="16.5" customHeight="1">
      <c r="C505" s="1"/>
      <c r="D505" s="2"/>
      <c r="E505" s="1"/>
      <c r="F505" s="2"/>
      <c r="J505" s="2"/>
      <c r="L505" s="2"/>
      <c r="M505" s="2"/>
      <c r="AH505" s="2"/>
      <c r="AQ505" s="2"/>
      <c r="AS505" s="2"/>
      <c r="AT505" s="2"/>
      <c r="BD505" s="1"/>
      <c r="BE505" s="2"/>
      <c r="BF505" s="1"/>
      <c r="BG505" s="2"/>
      <c r="BK505" s="2"/>
      <c r="BM505" s="2"/>
      <c r="BN505" s="2"/>
      <c r="BT505" s="2"/>
      <c r="BU505" s="2"/>
    </row>
    <row r="506" spans="3:73" ht="16.5" customHeight="1">
      <c r="C506" s="1"/>
      <c r="D506" s="2"/>
      <c r="E506" s="1"/>
      <c r="F506" s="2"/>
      <c r="J506" s="2"/>
      <c r="L506" s="2"/>
      <c r="M506" s="2"/>
      <c r="AH506" s="2"/>
      <c r="AQ506" s="2"/>
      <c r="AS506" s="2"/>
      <c r="AT506" s="2"/>
      <c r="BD506" s="1"/>
      <c r="BE506" s="2"/>
      <c r="BF506" s="1"/>
      <c r="BG506" s="2"/>
      <c r="BK506" s="2"/>
      <c r="BM506" s="2"/>
      <c r="BN506" s="2"/>
      <c r="BT506" s="2"/>
      <c r="BU506" s="2"/>
    </row>
    <row r="507" spans="3:73" ht="16.5" customHeight="1">
      <c r="C507" s="1"/>
      <c r="D507" s="2"/>
      <c r="E507" s="1"/>
      <c r="F507" s="2"/>
      <c r="J507" s="2"/>
      <c r="L507" s="2"/>
      <c r="M507" s="2"/>
      <c r="AH507" s="2"/>
      <c r="AQ507" s="2"/>
      <c r="AS507" s="2"/>
      <c r="AT507" s="2"/>
      <c r="BD507" s="1"/>
      <c r="BE507" s="2"/>
      <c r="BF507" s="1"/>
      <c r="BG507" s="2"/>
      <c r="BK507" s="2"/>
      <c r="BM507" s="2"/>
      <c r="BN507" s="2"/>
      <c r="BT507" s="2"/>
      <c r="BU507" s="2"/>
    </row>
    <row r="508" spans="3:73" ht="16.5" customHeight="1">
      <c r="C508" s="1"/>
      <c r="D508" s="2"/>
      <c r="E508" s="1"/>
      <c r="F508" s="2"/>
      <c r="J508" s="2"/>
      <c r="L508" s="2"/>
      <c r="M508" s="2"/>
      <c r="AH508" s="2"/>
      <c r="AQ508" s="2"/>
      <c r="AS508" s="2"/>
      <c r="AT508" s="2"/>
      <c r="BD508" s="1"/>
      <c r="BE508" s="2"/>
      <c r="BF508" s="1"/>
      <c r="BG508" s="2"/>
      <c r="BK508" s="2"/>
      <c r="BM508" s="2"/>
      <c r="BN508" s="2"/>
      <c r="BT508" s="2"/>
      <c r="BU508" s="2"/>
    </row>
    <row r="509" spans="3:73" ht="16.5" customHeight="1">
      <c r="C509" s="1"/>
      <c r="D509" s="2"/>
      <c r="E509" s="1"/>
      <c r="F509" s="2"/>
      <c r="J509" s="2"/>
      <c r="L509" s="2"/>
      <c r="M509" s="2"/>
      <c r="AH509" s="2"/>
      <c r="AQ509" s="2"/>
      <c r="AS509" s="2"/>
      <c r="AT509" s="2"/>
      <c r="BD509" s="1"/>
      <c r="BE509" s="2"/>
      <c r="BF509" s="1"/>
      <c r="BG509" s="2"/>
      <c r="BK509" s="2"/>
      <c r="BM509" s="2"/>
      <c r="BN509" s="2"/>
      <c r="BT509" s="2"/>
      <c r="BU509" s="2"/>
    </row>
    <row r="510" spans="3:73" ht="16.5" customHeight="1">
      <c r="C510" s="1"/>
      <c r="D510" s="2"/>
      <c r="E510" s="1"/>
      <c r="F510" s="2"/>
      <c r="J510" s="2"/>
      <c r="L510" s="2"/>
      <c r="M510" s="2"/>
      <c r="AH510" s="2"/>
      <c r="AQ510" s="2"/>
      <c r="AS510" s="2"/>
      <c r="AT510" s="2"/>
      <c r="BD510" s="1"/>
      <c r="BE510" s="2"/>
      <c r="BF510" s="1"/>
      <c r="BG510" s="2"/>
      <c r="BK510" s="2"/>
      <c r="BM510" s="2"/>
      <c r="BN510" s="2"/>
      <c r="BT510" s="2"/>
      <c r="BU510" s="2"/>
    </row>
    <row r="511" spans="3:73" ht="16.5" customHeight="1">
      <c r="C511" s="1"/>
      <c r="D511" s="2"/>
      <c r="E511" s="1"/>
      <c r="F511" s="2"/>
      <c r="J511" s="2"/>
      <c r="L511" s="2"/>
      <c r="M511" s="2"/>
      <c r="AH511" s="2"/>
      <c r="AQ511" s="2"/>
      <c r="AS511" s="2"/>
      <c r="AT511" s="2"/>
      <c r="BD511" s="1"/>
      <c r="BE511" s="2"/>
      <c r="BF511" s="1"/>
      <c r="BG511" s="2"/>
      <c r="BK511" s="2"/>
      <c r="BM511" s="2"/>
      <c r="BN511" s="2"/>
      <c r="BT511" s="2"/>
      <c r="BU511" s="2"/>
    </row>
    <row r="512" spans="3:73" ht="16.5" customHeight="1">
      <c r="C512" s="1"/>
      <c r="D512" s="2"/>
      <c r="E512" s="1"/>
      <c r="F512" s="2"/>
      <c r="J512" s="2"/>
      <c r="L512" s="2"/>
      <c r="M512" s="2"/>
      <c r="AH512" s="2"/>
      <c r="AQ512" s="2"/>
      <c r="AS512" s="2"/>
      <c r="AT512" s="2"/>
      <c r="BD512" s="1"/>
      <c r="BE512" s="2"/>
      <c r="BF512" s="1"/>
      <c r="BG512" s="2"/>
      <c r="BK512" s="2"/>
      <c r="BM512" s="2"/>
      <c r="BN512" s="2"/>
      <c r="BT512" s="2"/>
      <c r="BU512" s="2"/>
    </row>
    <row r="513" spans="3:73" ht="16.5" customHeight="1">
      <c r="C513" s="1"/>
      <c r="D513" s="2"/>
      <c r="E513" s="1"/>
      <c r="F513" s="2"/>
      <c r="J513" s="2"/>
      <c r="L513" s="2"/>
      <c r="M513" s="2"/>
      <c r="AH513" s="2"/>
      <c r="AQ513" s="2"/>
      <c r="AS513" s="2"/>
      <c r="AT513" s="2"/>
      <c r="BD513" s="1"/>
      <c r="BE513" s="2"/>
      <c r="BF513" s="1"/>
      <c r="BG513" s="2"/>
      <c r="BK513" s="2"/>
      <c r="BM513" s="2"/>
      <c r="BN513" s="2"/>
      <c r="BT513" s="2"/>
      <c r="BU513" s="2"/>
    </row>
    <row r="514" spans="3:73" ht="16.5" customHeight="1">
      <c r="C514" s="1"/>
      <c r="D514" s="2"/>
      <c r="E514" s="1"/>
      <c r="F514" s="2"/>
      <c r="J514" s="2"/>
      <c r="L514" s="2"/>
      <c r="M514" s="2"/>
      <c r="AH514" s="2"/>
      <c r="AQ514" s="2"/>
      <c r="AS514" s="2"/>
      <c r="AT514" s="2"/>
      <c r="BD514" s="1"/>
      <c r="BE514" s="2"/>
      <c r="BF514" s="1"/>
      <c r="BG514" s="2"/>
      <c r="BK514" s="2"/>
      <c r="BM514" s="2"/>
      <c r="BN514" s="2"/>
      <c r="BT514" s="2"/>
      <c r="BU514" s="2"/>
    </row>
    <row r="515" spans="3:73" ht="16.5" customHeight="1">
      <c r="C515" s="1"/>
      <c r="D515" s="2"/>
      <c r="E515" s="1"/>
      <c r="F515" s="2"/>
      <c r="J515" s="2"/>
      <c r="L515" s="2"/>
      <c r="M515" s="2"/>
      <c r="AH515" s="2"/>
      <c r="AQ515" s="2"/>
      <c r="AS515" s="2"/>
      <c r="AT515" s="2"/>
      <c r="BD515" s="1"/>
      <c r="BE515" s="2"/>
      <c r="BF515" s="1"/>
      <c r="BG515" s="2"/>
      <c r="BK515" s="2"/>
      <c r="BM515" s="2"/>
      <c r="BN515" s="2"/>
      <c r="BT515" s="2"/>
      <c r="BU515" s="2"/>
    </row>
    <row r="516" spans="3:73" ht="16.5" customHeight="1">
      <c r="C516" s="1"/>
      <c r="D516" s="2"/>
      <c r="E516" s="1"/>
      <c r="F516" s="2"/>
      <c r="J516" s="2"/>
      <c r="L516" s="2"/>
      <c r="M516" s="2"/>
      <c r="AH516" s="2"/>
      <c r="AQ516" s="2"/>
      <c r="AS516" s="2"/>
      <c r="AT516" s="2"/>
      <c r="BD516" s="1"/>
      <c r="BE516" s="2"/>
      <c r="BF516" s="1"/>
      <c r="BG516" s="2"/>
      <c r="BK516" s="2"/>
      <c r="BM516" s="2"/>
      <c r="BN516" s="2"/>
      <c r="BT516" s="2"/>
      <c r="BU516" s="2"/>
    </row>
    <row r="517" spans="3:73" ht="16.5" customHeight="1">
      <c r="C517" s="1"/>
      <c r="D517" s="2"/>
      <c r="E517" s="1"/>
      <c r="F517" s="2"/>
      <c r="J517" s="2"/>
      <c r="L517" s="2"/>
      <c r="M517" s="2"/>
      <c r="AH517" s="2"/>
      <c r="AQ517" s="2"/>
      <c r="AS517" s="2"/>
      <c r="AT517" s="2"/>
      <c r="BD517" s="1"/>
      <c r="BE517" s="2"/>
      <c r="BF517" s="1"/>
      <c r="BG517" s="2"/>
      <c r="BK517" s="2"/>
      <c r="BM517" s="2"/>
      <c r="BN517" s="2"/>
      <c r="BT517" s="2"/>
      <c r="BU517" s="2"/>
    </row>
    <row r="518" spans="3:73" ht="16.5" customHeight="1">
      <c r="C518" s="1"/>
      <c r="D518" s="2"/>
      <c r="E518" s="1"/>
      <c r="F518" s="2"/>
      <c r="J518" s="2"/>
      <c r="L518" s="2"/>
      <c r="M518" s="2"/>
      <c r="AH518" s="2"/>
      <c r="AQ518" s="2"/>
      <c r="AS518" s="2"/>
      <c r="AT518" s="2"/>
      <c r="BD518" s="1"/>
      <c r="BE518" s="2"/>
      <c r="BF518" s="1"/>
      <c r="BG518" s="2"/>
      <c r="BK518" s="2"/>
      <c r="BM518" s="2"/>
      <c r="BN518" s="2"/>
      <c r="BT518" s="2"/>
      <c r="BU518" s="2"/>
    </row>
    <row r="519" spans="3:73" ht="16.5" customHeight="1">
      <c r="C519" s="1"/>
      <c r="D519" s="2"/>
      <c r="E519" s="1"/>
      <c r="F519" s="2"/>
      <c r="J519" s="2"/>
      <c r="L519" s="2"/>
      <c r="M519" s="2"/>
      <c r="AH519" s="2"/>
      <c r="AQ519" s="2"/>
      <c r="AS519" s="2"/>
      <c r="AT519" s="2"/>
      <c r="BD519" s="1"/>
      <c r="BE519" s="2"/>
      <c r="BF519" s="1"/>
      <c r="BG519" s="2"/>
      <c r="BK519" s="2"/>
      <c r="BM519" s="2"/>
      <c r="BN519" s="2"/>
      <c r="BT519" s="2"/>
      <c r="BU519" s="2"/>
    </row>
    <row r="520" spans="3:73" ht="16.5" customHeight="1">
      <c r="C520" s="1"/>
      <c r="D520" s="2"/>
      <c r="E520" s="1"/>
      <c r="F520" s="2"/>
      <c r="J520" s="2"/>
      <c r="L520" s="2"/>
      <c r="M520" s="2"/>
      <c r="AH520" s="2"/>
      <c r="AQ520" s="2"/>
      <c r="AS520" s="2"/>
      <c r="AT520" s="2"/>
      <c r="BD520" s="1"/>
      <c r="BE520" s="2"/>
      <c r="BF520" s="1"/>
      <c r="BG520" s="2"/>
      <c r="BK520" s="2"/>
      <c r="BM520" s="2"/>
      <c r="BN520" s="2"/>
      <c r="BT520" s="2"/>
      <c r="BU520" s="2"/>
    </row>
    <row r="521" spans="3:73" ht="16.5" customHeight="1">
      <c r="C521" s="1"/>
      <c r="D521" s="2"/>
      <c r="E521" s="1"/>
      <c r="F521" s="2"/>
      <c r="J521" s="2"/>
      <c r="L521" s="2"/>
      <c r="M521" s="2"/>
      <c r="AH521" s="2"/>
      <c r="AQ521" s="2"/>
      <c r="AS521" s="2"/>
      <c r="AT521" s="2"/>
      <c r="BD521" s="1"/>
      <c r="BE521" s="2"/>
      <c r="BF521" s="1"/>
      <c r="BG521" s="2"/>
      <c r="BK521" s="2"/>
      <c r="BM521" s="2"/>
      <c r="BN521" s="2"/>
      <c r="BT521" s="2"/>
      <c r="BU521" s="2"/>
    </row>
    <row r="522" spans="3:73" ht="16.5" customHeight="1">
      <c r="C522" s="1"/>
      <c r="D522" s="2"/>
      <c r="E522" s="1"/>
      <c r="F522" s="2"/>
      <c r="J522" s="2"/>
      <c r="L522" s="2"/>
      <c r="M522" s="2"/>
      <c r="AH522" s="2"/>
      <c r="AQ522" s="2"/>
      <c r="AS522" s="2"/>
      <c r="AT522" s="2"/>
      <c r="BD522" s="1"/>
      <c r="BE522" s="2"/>
      <c r="BF522" s="1"/>
      <c r="BG522" s="2"/>
      <c r="BK522" s="2"/>
      <c r="BM522" s="2"/>
      <c r="BN522" s="2"/>
      <c r="BT522" s="2"/>
      <c r="BU522" s="2"/>
    </row>
    <row r="523" spans="3:73" ht="16.5" customHeight="1">
      <c r="C523" s="1"/>
      <c r="D523" s="2"/>
      <c r="E523" s="1"/>
      <c r="F523" s="2"/>
      <c r="J523" s="2"/>
      <c r="L523" s="2"/>
      <c r="M523" s="2"/>
      <c r="AH523" s="2"/>
      <c r="AQ523" s="2"/>
      <c r="AS523" s="2"/>
      <c r="AT523" s="2"/>
      <c r="BD523" s="1"/>
      <c r="BE523" s="2"/>
      <c r="BF523" s="1"/>
      <c r="BG523" s="2"/>
      <c r="BK523" s="2"/>
      <c r="BM523" s="2"/>
      <c r="BN523" s="2"/>
      <c r="BT523" s="2"/>
      <c r="BU523" s="2"/>
    </row>
    <row r="524" spans="3:73" ht="16.5" customHeight="1">
      <c r="C524" s="1"/>
      <c r="D524" s="2"/>
      <c r="E524" s="1"/>
      <c r="F524" s="2"/>
      <c r="J524" s="2"/>
      <c r="L524" s="2"/>
      <c r="M524" s="2"/>
      <c r="AH524" s="2"/>
      <c r="AQ524" s="2"/>
      <c r="AS524" s="2"/>
      <c r="AT524" s="2"/>
      <c r="BD524" s="1"/>
      <c r="BE524" s="2"/>
      <c r="BF524" s="1"/>
      <c r="BG524" s="2"/>
      <c r="BK524" s="2"/>
      <c r="BM524" s="2"/>
      <c r="BN524" s="2"/>
      <c r="BT524" s="2"/>
      <c r="BU524" s="2"/>
    </row>
    <row r="525" spans="3:73" ht="16.5" customHeight="1">
      <c r="C525" s="1"/>
      <c r="D525" s="2"/>
      <c r="E525" s="1"/>
      <c r="F525" s="2"/>
      <c r="J525" s="2"/>
      <c r="L525" s="2"/>
      <c r="M525" s="2"/>
      <c r="AH525" s="2"/>
      <c r="AQ525" s="2"/>
      <c r="AS525" s="2"/>
      <c r="AT525" s="2"/>
      <c r="BD525" s="1"/>
      <c r="BE525" s="2"/>
      <c r="BF525" s="1"/>
      <c r="BG525" s="2"/>
      <c r="BK525" s="2"/>
      <c r="BM525" s="2"/>
      <c r="BN525" s="2"/>
      <c r="BT525" s="2"/>
      <c r="BU525" s="2"/>
    </row>
    <row r="526" spans="3:73" ht="16.5" customHeight="1">
      <c r="C526" s="1"/>
      <c r="D526" s="2"/>
      <c r="E526" s="1"/>
      <c r="F526" s="2"/>
      <c r="J526" s="2"/>
      <c r="L526" s="2"/>
      <c r="M526" s="2"/>
      <c r="AH526" s="2"/>
      <c r="AQ526" s="2"/>
      <c r="AS526" s="2"/>
      <c r="AT526" s="2"/>
      <c r="BD526" s="1"/>
      <c r="BE526" s="2"/>
      <c r="BG526" s="2"/>
      <c r="BK526" s="2"/>
      <c r="BM526" s="2"/>
      <c r="BN526" s="2"/>
      <c r="BT526" s="2"/>
      <c r="BU526" s="2"/>
    </row>
    <row r="527" spans="3:73" ht="16.5" customHeight="1">
      <c r="C527" s="1"/>
      <c r="D527" s="2"/>
      <c r="E527" s="1"/>
      <c r="F527" s="2"/>
      <c r="J527" s="2"/>
      <c r="L527" s="2"/>
      <c r="M527" s="2"/>
      <c r="AH527" s="2"/>
      <c r="AQ527" s="2"/>
      <c r="AS527" s="2"/>
      <c r="AT527" s="2"/>
      <c r="BD527" s="1"/>
      <c r="BE527" s="2"/>
      <c r="BF527" s="1"/>
      <c r="BG527" s="2"/>
      <c r="BK527" s="2"/>
      <c r="BM527" s="2"/>
      <c r="BN527" s="2"/>
      <c r="BT527" s="2"/>
      <c r="BU527" s="2"/>
    </row>
    <row r="528" spans="3:73" ht="16.5" customHeight="1">
      <c r="C528" s="1"/>
      <c r="D528" s="2"/>
      <c r="E528" s="1"/>
      <c r="F528" s="2"/>
      <c r="J528" s="2"/>
      <c r="L528" s="2"/>
      <c r="M528" s="2"/>
      <c r="AH528" s="2"/>
      <c r="AQ528" s="2"/>
      <c r="AS528" s="2"/>
      <c r="AT528" s="2"/>
      <c r="BD528" s="1"/>
      <c r="BE528" s="2"/>
      <c r="BF528" s="1"/>
      <c r="BG528" s="2"/>
      <c r="BK528" s="2"/>
      <c r="BM528" s="2"/>
      <c r="BN528" s="2"/>
      <c r="BT528" s="2"/>
      <c r="BU528" s="2"/>
    </row>
    <row r="529" spans="3:73" ht="16.5" customHeight="1">
      <c r="C529" s="1"/>
      <c r="D529" s="2"/>
      <c r="E529" s="1"/>
      <c r="F529" s="2"/>
      <c r="J529" s="2"/>
      <c r="L529" s="2"/>
      <c r="M529" s="2"/>
      <c r="AH529" s="2"/>
      <c r="AQ529" s="2"/>
      <c r="AS529" s="2"/>
      <c r="AT529" s="2"/>
      <c r="BD529" s="1"/>
      <c r="BE529" s="2"/>
      <c r="BF529" s="1"/>
      <c r="BG529" s="2"/>
      <c r="BK529" s="2"/>
      <c r="BM529" s="2"/>
      <c r="BN529" s="2"/>
      <c r="BT529" s="2"/>
      <c r="BU529" s="2"/>
    </row>
    <row r="530" spans="3:73" ht="16.5" customHeight="1">
      <c r="C530" s="1"/>
      <c r="D530" s="2"/>
      <c r="E530" s="1"/>
      <c r="F530" s="2"/>
      <c r="J530" s="2"/>
      <c r="L530" s="2"/>
      <c r="M530" s="2"/>
      <c r="AH530" s="2"/>
      <c r="AQ530" s="2"/>
      <c r="AS530" s="2"/>
      <c r="AT530" s="2"/>
      <c r="BD530" s="1"/>
      <c r="BE530" s="2"/>
      <c r="BF530" s="1"/>
      <c r="BG530" s="2"/>
      <c r="BK530" s="2"/>
      <c r="BM530" s="2"/>
      <c r="BN530" s="2"/>
      <c r="BT530" s="2"/>
      <c r="BU530" s="2"/>
    </row>
    <row r="531" spans="3:73" ht="16.5" customHeight="1">
      <c r="C531" s="1"/>
      <c r="D531" s="2"/>
      <c r="E531" s="1"/>
      <c r="F531" s="2"/>
      <c r="J531" s="2"/>
      <c r="L531" s="2"/>
      <c r="M531" s="2"/>
      <c r="AH531" s="2"/>
      <c r="AQ531" s="2"/>
      <c r="AS531" s="2"/>
      <c r="AT531" s="2"/>
      <c r="BD531" s="1"/>
      <c r="BE531" s="2"/>
      <c r="BF531" s="1"/>
      <c r="BG531" s="2"/>
      <c r="BK531" s="2"/>
      <c r="BM531" s="2"/>
      <c r="BN531" s="2"/>
      <c r="BT531" s="2"/>
      <c r="BU531" s="2"/>
    </row>
    <row r="532" spans="3:73" ht="16.5" customHeight="1">
      <c r="C532" s="1"/>
      <c r="D532" s="2"/>
      <c r="E532" s="1"/>
      <c r="F532" s="2"/>
      <c r="J532" s="2"/>
      <c r="L532" s="2"/>
      <c r="M532" s="2"/>
      <c r="AH532" s="2"/>
      <c r="AQ532" s="2"/>
      <c r="AS532" s="2"/>
      <c r="AT532" s="2"/>
      <c r="BD532" s="1"/>
      <c r="BE532" s="2"/>
      <c r="BF532" s="1"/>
      <c r="BG532" s="2"/>
      <c r="BK532" s="2"/>
      <c r="BM532" s="2"/>
      <c r="BN532" s="2"/>
      <c r="BT532" s="2"/>
      <c r="BU532" s="2"/>
    </row>
    <row r="533" spans="3:73" ht="16.5" customHeight="1">
      <c r="C533" s="1"/>
      <c r="D533" s="2"/>
      <c r="E533" s="1"/>
      <c r="F533" s="2"/>
      <c r="J533" s="2"/>
      <c r="L533" s="2"/>
      <c r="M533" s="2"/>
      <c r="AH533" s="2"/>
      <c r="AQ533" s="2"/>
      <c r="AS533" s="2"/>
      <c r="AT533" s="2"/>
      <c r="BD533" s="1"/>
      <c r="BE533" s="2"/>
      <c r="BF533" s="1"/>
      <c r="BG533" s="2"/>
      <c r="BK533" s="2"/>
      <c r="BM533" s="2"/>
      <c r="BN533" s="2"/>
      <c r="BT533" s="2"/>
      <c r="BU533" s="2"/>
    </row>
    <row r="534" spans="3:73" ht="16.5" customHeight="1">
      <c r="C534" s="1"/>
      <c r="D534" s="2"/>
      <c r="E534" s="1"/>
      <c r="F534" s="2"/>
      <c r="J534" s="2"/>
      <c r="L534" s="2"/>
      <c r="M534" s="2"/>
      <c r="AH534" s="2"/>
      <c r="AQ534" s="2"/>
      <c r="AS534" s="2"/>
      <c r="AT534" s="2"/>
      <c r="BD534" s="1"/>
      <c r="BE534" s="2"/>
      <c r="BF534" s="1"/>
      <c r="BG534" s="2"/>
      <c r="BK534" s="2"/>
      <c r="BM534" s="2"/>
      <c r="BN534" s="2"/>
      <c r="BT534" s="2"/>
      <c r="BU534" s="2"/>
    </row>
    <row r="535" spans="3:66" ht="16.5" customHeight="1">
      <c r="C535" s="1"/>
      <c r="D535" s="2"/>
      <c r="E535" s="1"/>
      <c r="F535" s="2"/>
      <c r="J535" s="2"/>
      <c r="L535" s="2"/>
      <c r="M535" s="2"/>
      <c r="AH535" s="2"/>
      <c r="AQ535" s="2"/>
      <c r="AS535" s="2"/>
      <c r="AT535" s="2"/>
      <c r="BD535" s="1"/>
      <c r="BE535" s="2"/>
      <c r="BF535" s="1"/>
      <c r="BG535" s="2"/>
      <c r="BK535" s="2"/>
      <c r="BM535" s="2"/>
      <c r="BN535" s="2"/>
    </row>
    <row r="536" spans="3:66" ht="16.5" customHeight="1">
      <c r="C536" s="1"/>
      <c r="D536" s="2"/>
      <c r="E536" s="1"/>
      <c r="F536" s="2"/>
      <c r="J536" s="2"/>
      <c r="L536" s="2"/>
      <c r="M536" s="2"/>
      <c r="AH536" s="2"/>
      <c r="AQ536" s="2"/>
      <c r="AS536" s="2"/>
      <c r="AT536" s="2"/>
      <c r="BD536" s="1"/>
      <c r="BE536" s="2"/>
      <c r="BF536" s="1"/>
      <c r="BG536" s="2"/>
      <c r="BK536" s="2"/>
      <c r="BM536" s="2"/>
      <c r="BN536" s="2"/>
    </row>
    <row r="537" spans="3:66" ht="16.5" customHeight="1">
      <c r="C537" s="1"/>
      <c r="D537" s="2"/>
      <c r="E537" s="1"/>
      <c r="F537" s="2"/>
      <c r="J537" s="2"/>
      <c r="L537" s="2"/>
      <c r="M537" s="2"/>
      <c r="AH537" s="2"/>
      <c r="AQ537" s="2"/>
      <c r="AS537" s="2"/>
      <c r="AT537" s="2"/>
      <c r="BD537" s="1"/>
      <c r="BE537" s="2"/>
      <c r="BF537" s="1"/>
      <c r="BG537" s="2"/>
      <c r="BK537" s="2"/>
      <c r="BM537" s="2"/>
      <c r="BN537" s="2"/>
    </row>
    <row r="538" spans="3:66" ht="16.5" customHeight="1">
      <c r="C538" s="1"/>
      <c r="D538" s="2"/>
      <c r="E538" s="1"/>
      <c r="F538" s="2"/>
      <c r="J538" s="2"/>
      <c r="L538" s="2"/>
      <c r="M538" s="2"/>
      <c r="AH538" s="2"/>
      <c r="AQ538" s="2"/>
      <c r="AS538" s="2"/>
      <c r="AT538" s="2"/>
      <c r="BD538" s="1"/>
      <c r="BE538" s="2"/>
      <c r="BF538" s="1"/>
      <c r="BG538" s="2"/>
      <c r="BK538" s="2"/>
      <c r="BM538" s="2"/>
      <c r="BN538" s="2"/>
    </row>
    <row r="539" spans="3:66" ht="16.5" customHeight="1">
      <c r="C539" s="1"/>
      <c r="D539" s="2"/>
      <c r="E539" s="1"/>
      <c r="F539" s="2"/>
      <c r="J539" s="2"/>
      <c r="L539" s="2"/>
      <c r="M539" s="2"/>
      <c r="AH539" s="2"/>
      <c r="AQ539" s="2"/>
      <c r="AS539" s="2"/>
      <c r="AT539" s="2"/>
      <c r="BD539" s="1"/>
      <c r="BE539" s="2"/>
      <c r="BF539" s="1"/>
      <c r="BG539" s="2"/>
      <c r="BK539" s="2"/>
      <c r="BM539" s="2"/>
      <c r="BN539" s="2"/>
    </row>
    <row r="540" spans="3:66" ht="16.5" customHeight="1">
      <c r="C540" s="1"/>
      <c r="D540" s="2"/>
      <c r="E540" s="1"/>
      <c r="F540" s="2"/>
      <c r="J540" s="2"/>
      <c r="L540" s="2"/>
      <c r="M540" s="2"/>
      <c r="AH540" s="2"/>
      <c r="AQ540" s="2"/>
      <c r="AS540" s="2"/>
      <c r="AT540" s="2"/>
      <c r="BD540" s="1"/>
      <c r="BE540" s="2"/>
      <c r="BF540" s="1"/>
      <c r="BG540" s="2"/>
      <c r="BK540" s="2"/>
      <c r="BM540" s="2"/>
      <c r="BN540" s="2"/>
    </row>
    <row r="541" spans="3:66" ht="16.5" customHeight="1">
      <c r="C541" s="1"/>
      <c r="D541" s="2"/>
      <c r="E541" s="1"/>
      <c r="F541" s="2"/>
      <c r="J541" s="2"/>
      <c r="L541" s="2"/>
      <c r="M541" s="2"/>
      <c r="AH541" s="2"/>
      <c r="AQ541" s="2"/>
      <c r="AS541" s="2"/>
      <c r="AT541" s="2"/>
      <c r="BD541" s="1"/>
      <c r="BE541" s="2"/>
      <c r="BF541" s="1"/>
      <c r="BG541" s="2"/>
      <c r="BK541" s="2"/>
      <c r="BM541" s="2"/>
      <c r="BN541" s="2"/>
    </row>
    <row r="542" spans="3:66" ht="16.5" customHeight="1">
      <c r="C542" s="1"/>
      <c r="D542" s="2"/>
      <c r="E542" s="1"/>
      <c r="F542" s="2"/>
      <c r="J542" s="2"/>
      <c r="L542" s="2"/>
      <c r="M542" s="2"/>
      <c r="AH542" s="2"/>
      <c r="AQ542" s="2"/>
      <c r="AS542" s="2"/>
      <c r="AT542" s="2"/>
      <c r="BD542" s="1"/>
      <c r="BE542" s="2"/>
      <c r="BF542" s="1"/>
      <c r="BG542" s="2"/>
      <c r="BK542" s="2"/>
      <c r="BM542" s="2"/>
      <c r="BN542" s="2"/>
    </row>
    <row r="543" spans="3:66" ht="16.5" customHeight="1">
      <c r="C543" s="1"/>
      <c r="D543" s="2"/>
      <c r="E543" s="1"/>
      <c r="F543" s="2"/>
      <c r="J543" s="2"/>
      <c r="L543" s="2"/>
      <c r="M543" s="2"/>
      <c r="AH543" s="2"/>
      <c r="AQ543" s="2"/>
      <c r="AS543" s="2"/>
      <c r="AT543" s="2"/>
      <c r="BD543" s="1"/>
      <c r="BE543" s="2"/>
      <c r="BF543" s="1"/>
      <c r="BG543" s="2"/>
      <c r="BK543" s="2"/>
      <c r="BM543" s="2"/>
      <c r="BN543" s="2"/>
    </row>
    <row r="544" spans="3:66" ht="16.5" customHeight="1">
      <c r="C544" s="1"/>
      <c r="D544" s="2"/>
      <c r="E544" s="1"/>
      <c r="F544" s="2"/>
      <c r="J544" s="2"/>
      <c r="L544" s="2"/>
      <c r="M544" s="2"/>
      <c r="AH544" s="2"/>
      <c r="AQ544" s="2"/>
      <c r="AS544" s="2"/>
      <c r="AT544" s="2"/>
      <c r="BD544" s="1"/>
      <c r="BE544" s="2"/>
      <c r="BF544" s="1"/>
      <c r="BG544" s="2"/>
      <c r="BK544" s="2"/>
      <c r="BM544" s="2"/>
      <c r="BN544" s="2"/>
    </row>
    <row r="545" spans="3:66" ht="16.5" customHeight="1">
      <c r="C545" s="1"/>
      <c r="D545" s="2"/>
      <c r="E545" s="1"/>
      <c r="F545" s="2"/>
      <c r="J545" s="2"/>
      <c r="L545" s="2"/>
      <c r="M545" s="2"/>
      <c r="AH545" s="2"/>
      <c r="AQ545" s="2"/>
      <c r="AS545" s="2"/>
      <c r="AT545" s="2"/>
      <c r="BD545" s="1"/>
      <c r="BE545" s="2"/>
      <c r="BF545" s="1"/>
      <c r="BG545" s="2"/>
      <c r="BK545" s="2"/>
      <c r="BM545" s="2"/>
      <c r="BN545" s="2"/>
    </row>
    <row r="546" spans="3:66" ht="16.5" customHeight="1">
      <c r="C546" s="1"/>
      <c r="D546" s="2"/>
      <c r="E546" s="1"/>
      <c r="F546" s="2"/>
      <c r="J546" s="2"/>
      <c r="L546" s="2"/>
      <c r="M546" s="2"/>
      <c r="AH546" s="2"/>
      <c r="AQ546" s="2"/>
      <c r="AS546" s="2"/>
      <c r="AT546" s="2"/>
      <c r="BD546" s="1"/>
      <c r="BE546" s="2"/>
      <c r="BF546" s="1"/>
      <c r="BG546" s="2"/>
      <c r="BK546" s="2"/>
      <c r="BM546" s="2"/>
      <c r="BN546" s="2"/>
    </row>
    <row r="547" spans="3:66" ht="16.5" customHeight="1">
      <c r="C547" s="1"/>
      <c r="D547" s="2"/>
      <c r="E547" s="1"/>
      <c r="F547" s="2"/>
      <c r="J547" s="2"/>
      <c r="L547" s="2"/>
      <c r="M547" s="2"/>
      <c r="AH547" s="2"/>
      <c r="AQ547" s="2"/>
      <c r="AS547" s="2"/>
      <c r="AT547" s="2"/>
      <c r="BD547" s="1"/>
      <c r="BE547" s="2"/>
      <c r="BF547" s="1"/>
      <c r="BG547" s="2"/>
      <c r="BK547" s="2"/>
      <c r="BM547" s="2"/>
      <c r="BN547" s="2"/>
    </row>
    <row r="548" spans="3:66" ht="16.5" customHeight="1">
      <c r="C548" s="1"/>
      <c r="D548" s="2"/>
      <c r="E548" s="1"/>
      <c r="F548" s="2"/>
      <c r="J548" s="2"/>
      <c r="L548" s="2"/>
      <c r="M548" s="2"/>
      <c r="AH548" s="2"/>
      <c r="AQ548" s="2"/>
      <c r="AS548" s="2"/>
      <c r="AT548" s="2"/>
      <c r="BD548" s="1"/>
      <c r="BE548" s="2"/>
      <c r="BF548" s="1"/>
      <c r="BG548" s="2"/>
      <c r="BK548" s="2"/>
      <c r="BM548" s="2"/>
      <c r="BN548" s="2"/>
    </row>
    <row r="549" spans="3:66" ht="16.5" customHeight="1">
      <c r="C549" s="1"/>
      <c r="D549" s="2"/>
      <c r="E549" s="1"/>
      <c r="F549" s="2"/>
      <c r="J549" s="2"/>
      <c r="L549" s="2"/>
      <c r="M549" s="2"/>
      <c r="AH549" s="2"/>
      <c r="AQ549" s="2"/>
      <c r="AS549" s="2"/>
      <c r="AT549" s="2"/>
      <c r="BD549" s="1"/>
      <c r="BE549" s="2"/>
      <c r="BF549" s="1"/>
      <c r="BG549" s="2"/>
      <c r="BK549" s="2"/>
      <c r="BM549" s="2"/>
      <c r="BN549" s="2"/>
    </row>
    <row r="550" spans="3:66" ht="16.5" customHeight="1">
      <c r="C550" s="1"/>
      <c r="D550" s="2"/>
      <c r="E550" s="1"/>
      <c r="F550" s="2"/>
      <c r="J550" s="2"/>
      <c r="L550" s="2"/>
      <c r="M550" s="2"/>
      <c r="AH550" s="2"/>
      <c r="AQ550" s="2"/>
      <c r="AS550" s="2"/>
      <c r="AT550" s="2"/>
      <c r="BD550" s="1"/>
      <c r="BE550" s="2"/>
      <c r="BF550" s="1"/>
      <c r="BG550" s="2"/>
      <c r="BK550" s="2"/>
      <c r="BM550" s="2"/>
      <c r="BN550" s="2"/>
    </row>
    <row r="551" spans="3:66" ht="16.5" customHeight="1">
      <c r="C551" s="1"/>
      <c r="D551" s="2"/>
      <c r="E551" s="1"/>
      <c r="F551" s="2"/>
      <c r="J551" s="2"/>
      <c r="L551" s="2"/>
      <c r="M551" s="2"/>
      <c r="AH551" s="2"/>
      <c r="AQ551" s="2"/>
      <c r="AS551" s="2"/>
      <c r="AT551" s="2"/>
      <c r="BD551" s="1"/>
      <c r="BE551" s="2"/>
      <c r="BF551" s="1"/>
      <c r="BG551" s="2"/>
      <c r="BK551" s="2"/>
      <c r="BM551" s="2"/>
      <c r="BN551" s="2"/>
    </row>
    <row r="552" spans="3:66" ht="16.5" customHeight="1">
      <c r="C552" s="1"/>
      <c r="D552" s="2"/>
      <c r="E552" s="1"/>
      <c r="F552" s="2"/>
      <c r="J552" s="2"/>
      <c r="L552" s="2"/>
      <c r="M552" s="2"/>
      <c r="AH552" s="2"/>
      <c r="AQ552" s="2"/>
      <c r="AS552" s="2"/>
      <c r="AT552" s="2"/>
      <c r="BD552" s="1"/>
      <c r="BE552" s="2"/>
      <c r="BF552" s="1"/>
      <c r="BG552" s="2"/>
      <c r="BK552" s="2"/>
      <c r="BM552" s="2"/>
      <c r="BN552" s="2"/>
    </row>
    <row r="553" spans="3:66" ht="16.5" customHeight="1">
      <c r="C553" s="1"/>
      <c r="D553" s="2"/>
      <c r="E553" s="1"/>
      <c r="F553" s="2"/>
      <c r="J553" s="2"/>
      <c r="L553" s="2"/>
      <c r="M553" s="2"/>
      <c r="AH553" s="2"/>
      <c r="AQ553" s="2"/>
      <c r="AS553" s="2"/>
      <c r="AT553" s="2"/>
      <c r="BD553" s="1"/>
      <c r="BE553" s="2"/>
      <c r="BF553" s="1"/>
      <c r="BG553" s="2"/>
      <c r="BK553" s="2"/>
      <c r="BM553" s="2"/>
      <c r="BN553" s="2"/>
    </row>
    <row r="554" spans="3:66" ht="16.5" customHeight="1">
      <c r="C554" s="1"/>
      <c r="D554" s="2"/>
      <c r="E554" s="1"/>
      <c r="F554" s="2"/>
      <c r="J554" s="2"/>
      <c r="L554" s="2"/>
      <c r="M554" s="2"/>
      <c r="AH554" s="2"/>
      <c r="AQ554" s="2"/>
      <c r="AS554" s="2"/>
      <c r="AT554" s="2"/>
      <c r="BD554" s="1"/>
      <c r="BE554" s="2"/>
      <c r="BF554" s="1"/>
      <c r="BG554" s="2"/>
      <c r="BK554" s="2"/>
      <c r="BM554" s="2"/>
      <c r="BN554" s="2"/>
    </row>
    <row r="555" spans="3:66" ht="16.5" customHeight="1">
      <c r="C555" s="1"/>
      <c r="D555" s="2"/>
      <c r="E555" s="1"/>
      <c r="F555" s="2"/>
      <c r="J555" s="2"/>
      <c r="L555" s="2"/>
      <c r="M555" s="2"/>
      <c r="AH555" s="2"/>
      <c r="AQ555" s="2"/>
      <c r="AS555" s="2"/>
      <c r="AT555" s="2"/>
      <c r="BD555" s="1"/>
      <c r="BE555" s="2"/>
      <c r="BF555" s="1"/>
      <c r="BG555" s="2"/>
      <c r="BK555" s="2"/>
      <c r="BM555" s="2"/>
      <c r="BN555" s="2"/>
    </row>
    <row r="556" spans="3:66" ht="16.5" customHeight="1">
      <c r="C556" s="1"/>
      <c r="D556" s="2"/>
      <c r="E556" s="1"/>
      <c r="F556" s="2"/>
      <c r="J556" s="2"/>
      <c r="L556" s="2"/>
      <c r="M556" s="2"/>
      <c r="AH556" s="2"/>
      <c r="AQ556" s="2"/>
      <c r="AS556" s="2"/>
      <c r="AT556" s="2"/>
      <c r="BD556" s="1"/>
      <c r="BE556" s="2"/>
      <c r="BF556" s="1"/>
      <c r="BG556" s="2"/>
      <c r="BK556" s="2"/>
      <c r="BM556" s="2"/>
      <c r="BN556" s="2"/>
    </row>
    <row r="557" spans="3:66" ht="16.5" customHeight="1">
      <c r="C557" s="1"/>
      <c r="D557" s="2"/>
      <c r="E557" s="1"/>
      <c r="F557" s="2"/>
      <c r="J557" s="2"/>
      <c r="L557" s="2"/>
      <c r="M557" s="2"/>
      <c r="AH557" s="2"/>
      <c r="AQ557" s="2"/>
      <c r="AS557" s="2"/>
      <c r="AT557" s="2"/>
      <c r="BD557" s="1"/>
      <c r="BE557" s="2"/>
      <c r="BF557" s="1"/>
      <c r="BG557" s="2"/>
      <c r="BK557" s="2"/>
      <c r="BM557" s="2"/>
      <c r="BN557" s="2"/>
    </row>
    <row r="558" spans="3:66" ht="16.5" customHeight="1">
      <c r="C558" s="1"/>
      <c r="D558" s="2"/>
      <c r="E558" s="1"/>
      <c r="F558" s="2"/>
      <c r="J558" s="2"/>
      <c r="L558" s="2"/>
      <c r="M558" s="2"/>
      <c r="AH558" s="2"/>
      <c r="AQ558" s="2"/>
      <c r="AS558" s="2"/>
      <c r="AT558" s="2"/>
      <c r="BD558" s="1"/>
      <c r="BE558" s="2"/>
      <c r="BF558" s="1"/>
      <c r="BG558" s="2"/>
      <c r="BK558" s="2"/>
      <c r="BM558" s="2"/>
      <c r="BN558" s="2"/>
    </row>
    <row r="559" spans="3:66" ht="16.5" customHeight="1">
      <c r="C559" s="1"/>
      <c r="D559" s="2"/>
      <c r="E559" s="1"/>
      <c r="F559" s="2"/>
      <c r="J559" s="2"/>
      <c r="L559" s="2"/>
      <c r="M559" s="2"/>
      <c r="AH559" s="2"/>
      <c r="AQ559" s="2"/>
      <c r="AS559" s="2"/>
      <c r="AT559" s="2"/>
      <c r="BD559" s="1"/>
      <c r="BE559" s="2"/>
      <c r="BF559" s="1"/>
      <c r="BG559" s="2"/>
      <c r="BK559" s="2"/>
      <c r="BM559" s="2"/>
      <c r="BN559" s="2"/>
    </row>
    <row r="560" spans="3:66" ht="16.5" customHeight="1">
      <c r="C560" s="1"/>
      <c r="D560" s="2"/>
      <c r="E560" s="1"/>
      <c r="F560" s="2"/>
      <c r="J560" s="2"/>
      <c r="L560" s="2"/>
      <c r="M560" s="2"/>
      <c r="AH560" s="2"/>
      <c r="AQ560" s="2"/>
      <c r="AS560" s="2"/>
      <c r="AT560" s="2"/>
      <c r="BD560" s="1"/>
      <c r="BE560" s="2"/>
      <c r="BF560" s="1"/>
      <c r="BG560" s="2"/>
      <c r="BK560" s="2"/>
      <c r="BM560" s="2"/>
      <c r="BN560" s="2"/>
    </row>
    <row r="561" spans="3:66" ht="16.5" customHeight="1">
      <c r="C561" s="1"/>
      <c r="D561" s="2"/>
      <c r="E561" s="1"/>
      <c r="F561" s="2"/>
      <c r="J561" s="2"/>
      <c r="L561" s="2"/>
      <c r="M561" s="2"/>
      <c r="AH561" s="2"/>
      <c r="AQ561" s="2"/>
      <c r="AS561" s="2"/>
      <c r="AT561" s="2"/>
      <c r="BD561" s="1"/>
      <c r="BE561" s="2"/>
      <c r="BF561" s="1"/>
      <c r="BG561" s="2"/>
      <c r="BK561" s="2"/>
      <c r="BM561" s="2"/>
      <c r="BN561" s="2"/>
    </row>
    <row r="562" spans="3:66" ht="16.5" customHeight="1">
      <c r="C562" s="1"/>
      <c r="D562" s="2"/>
      <c r="E562" s="1"/>
      <c r="F562" s="2"/>
      <c r="J562" s="2"/>
      <c r="L562" s="2"/>
      <c r="M562" s="2"/>
      <c r="AH562" s="2"/>
      <c r="AQ562" s="2"/>
      <c r="AS562" s="2"/>
      <c r="AT562" s="2"/>
      <c r="BD562" s="1"/>
      <c r="BE562" s="2"/>
      <c r="BF562" s="1"/>
      <c r="BG562" s="2"/>
      <c r="BK562" s="2"/>
      <c r="BM562" s="2"/>
      <c r="BN562" s="2"/>
    </row>
    <row r="563" spans="3:66" ht="16.5" customHeight="1">
      <c r="C563" s="1"/>
      <c r="D563" s="2"/>
      <c r="E563" s="1"/>
      <c r="F563" s="2"/>
      <c r="J563" s="2"/>
      <c r="L563" s="2"/>
      <c r="M563" s="2"/>
      <c r="AH563" s="2"/>
      <c r="AQ563" s="2"/>
      <c r="AS563" s="2"/>
      <c r="AT563" s="2"/>
      <c r="BD563" s="1"/>
      <c r="BE563" s="2"/>
      <c r="BF563" s="1"/>
      <c r="BG563" s="2"/>
      <c r="BK563" s="2"/>
      <c r="BM563" s="2"/>
      <c r="BN563" s="2"/>
    </row>
    <row r="564" spans="3:66" ht="16.5" customHeight="1">
      <c r="C564" s="1"/>
      <c r="D564" s="2"/>
      <c r="E564" s="1"/>
      <c r="F564" s="2"/>
      <c r="J564" s="2"/>
      <c r="L564" s="2"/>
      <c r="M564" s="2"/>
      <c r="AH564" s="2"/>
      <c r="AQ564" s="2"/>
      <c r="AS564" s="2"/>
      <c r="AT564" s="2"/>
      <c r="BD564" s="1"/>
      <c r="BE564" s="2"/>
      <c r="BF564" s="1"/>
      <c r="BG564" s="2"/>
      <c r="BK564" s="2"/>
      <c r="BM564" s="2"/>
      <c r="BN564" s="2"/>
    </row>
    <row r="565" spans="3:66" ht="16.5" customHeight="1">
      <c r="C565" s="1"/>
      <c r="D565" s="2"/>
      <c r="E565" s="1"/>
      <c r="F565" s="2"/>
      <c r="J565" s="2"/>
      <c r="L565" s="2"/>
      <c r="M565" s="2"/>
      <c r="AH565" s="2"/>
      <c r="AQ565" s="2"/>
      <c r="AS565" s="2"/>
      <c r="AT565" s="2"/>
      <c r="BD565" s="1"/>
      <c r="BE565" s="2"/>
      <c r="BF565" s="1"/>
      <c r="BG565" s="2"/>
      <c r="BK565" s="2"/>
      <c r="BM565" s="2"/>
      <c r="BN565" s="2"/>
    </row>
    <row r="566" spans="3:66" ht="16.5" customHeight="1">
      <c r="C566" s="1"/>
      <c r="D566" s="2"/>
      <c r="E566" s="1"/>
      <c r="F566" s="2"/>
      <c r="J566" s="2"/>
      <c r="L566" s="2"/>
      <c r="M566" s="2"/>
      <c r="AH566" s="2"/>
      <c r="AQ566" s="2"/>
      <c r="AS566" s="2"/>
      <c r="AT566" s="2"/>
      <c r="BD566" s="1"/>
      <c r="BE566" s="2"/>
      <c r="BF566" s="1"/>
      <c r="BG566" s="2"/>
      <c r="BK566" s="2"/>
      <c r="BM566" s="2"/>
      <c r="BN566" s="2"/>
    </row>
    <row r="567" spans="3:66" ht="16.5" customHeight="1">
      <c r="C567" s="1"/>
      <c r="D567" s="2"/>
      <c r="E567" s="1"/>
      <c r="F567" s="2"/>
      <c r="J567" s="2"/>
      <c r="L567" s="2"/>
      <c r="M567" s="2"/>
      <c r="AH567" s="2"/>
      <c r="AQ567" s="2"/>
      <c r="AS567" s="2"/>
      <c r="AT567" s="2"/>
      <c r="BD567" s="1"/>
      <c r="BE567" s="2"/>
      <c r="BF567" s="1"/>
      <c r="BG567" s="2"/>
      <c r="BK567" s="2"/>
      <c r="BM567" s="2"/>
      <c r="BN567" s="2"/>
    </row>
    <row r="568" spans="3:66" ht="16.5" customHeight="1">
      <c r="C568" s="1"/>
      <c r="D568" s="2"/>
      <c r="E568" s="1"/>
      <c r="F568" s="2"/>
      <c r="J568" s="2"/>
      <c r="L568" s="2"/>
      <c r="M568" s="2"/>
      <c r="AH568" s="2"/>
      <c r="AQ568" s="2"/>
      <c r="AS568" s="2"/>
      <c r="AT568" s="2"/>
      <c r="BD568" s="1"/>
      <c r="BE568" s="2"/>
      <c r="BF568" s="1"/>
      <c r="BG568" s="2"/>
      <c r="BK568" s="2"/>
      <c r="BM568" s="2"/>
      <c r="BN568" s="2"/>
    </row>
    <row r="569" spans="3:66" ht="16.5" customHeight="1">
      <c r="C569" s="1"/>
      <c r="D569" s="2"/>
      <c r="E569" s="1"/>
      <c r="F569" s="2"/>
      <c r="J569" s="2"/>
      <c r="L569" s="2"/>
      <c r="M569" s="2"/>
      <c r="AH569" s="2"/>
      <c r="AQ569" s="2"/>
      <c r="AS569" s="2"/>
      <c r="AT569" s="2"/>
      <c r="BD569" s="1"/>
      <c r="BE569" s="2"/>
      <c r="BF569" s="1"/>
      <c r="BG569" s="2"/>
      <c r="BK569" s="2"/>
      <c r="BM569" s="2"/>
      <c r="BN569" s="2"/>
    </row>
    <row r="570" spans="3:66" ht="16.5" customHeight="1">
      <c r="C570" s="1"/>
      <c r="D570" s="2"/>
      <c r="E570" s="1"/>
      <c r="F570" s="2"/>
      <c r="J570" s="2"/>
      <c r="L570" s="2"/>
      <c r="M570" s="2"/>
      <c r="AH570" s="2"/>
      <c r="AQ570" s="2"/>
      <c r="AS570" s="2"/>
      <c r="AT570" s="2"/>
      <c r="BD570" s="1"/>
      <c r="BE570" s="2"/>
      <c r="BF570" s="1"/>
      <c r="BG570" s="2"/>
      <c r="BM570" s="2"/>
      <c r="BN570" s="2"/>
    </row>
    <row r="571" spans="3:66" ht="16.5" customHeight="1">
      <c r="C571" s="1"/>
      <c r="D571" s="2"/>
      <c r="E571" s="1"/>
      <c r="F571" s="2"/>
      <c r="J571" s="2"/>
      <c r="L571" s="2"/>
      <c r="M571" s="2"/>
      <c r="AH571" s="2"/>
      <c r="AQ571" s="2"/>
      <c r="AS571" s="2"/>
      <c r="AT571" s="2"/>
      <c r="BD571" s="1"/>
      <c r="BE571" s="2"/>
      <c r="BF571" s="1"/>
      <c r="BG571" s="2"/>
      <c r="BK571" s="2"/>
      <c r="BM571" s="2"/>
      <c r="BN571" s="2"/>
    </row>
    <row r="572" spans="3:66" ht="16.5" customHeight="1">
      <c r="C572" s="1"/>
      <c r="D572" s="2"/>
      <c r="E572" s="1"/>
      <c r="F572" s="2"/>
      <c r="J572" s="2"/>
      <c r="L572" s="2"/>
      <c r="M572" s="2"/>
      <c r="AH572" s="2"/>
      <c r="AQ572" s="2"/>
      <c r="AS572" s="2"/>
      <c r="AT572" s="2"/>
      <c r="BD572" s="1"/>
      <c r="BE572" s="2"/>
      <c r="BF572" s="1"/>
      <c r="BG572" s="2"/>
      <c r="BK572" s="2"/>
      <c r="BM572" s="2"/>
      <c r="BN572" s="2"/>
    </row>
    <row r="573" spans="3:66" ht="16.5" customHeight="1">
      <c r="C573" s="1"/>
      <c r="D573" s="2"/>
      <c r="E573" s="1"/>
      <c r="F573" s="2"/>
      <c r="J573" s="2"/>
      <c r="L573" s="2"/>
      <c r="M573" s="2"/>
      <c r="AH573" s="2"/>
      <c r="AQ573" s="2"/>
      <c r="AS573" s="2"/>
      <c r="AT573" s="2"/>
      <c r="BD573" s="1"/>
      <c r="BE573" s="2"/>
      <c r="BF573" s="1"/>
      <c r="BG573" s="2"/>
      <c r="BK573" s="2"/>
      <c r="BM573" s="2"/>
      <c r="BN573" s="2"/>
    </row>
    <row r="574" spans="3:66" ht="16.5" customHeight="1">
      <c r="C574" s="1"/>
      <c r="D574" s="2"/>
      <c r="E574" s="1"/>
      <c r="F574" s="2"/>
      <c r="J574" s="2"/>
      <c r="L574" s="2"/>
      <c r="M574" s="2"/>
      <c r="AH574" s="2"/>
      <c r="AS574" s="2"/>
      <c r="AT574" s="2"/>
      <c r="BD574" s="1"/>
      <c r="BE574" s="2"/>
      <c r="BF574" s="1"/>
      <c r="BG574" s="2"/>
      <c r="BK574" s="2"/>
      <c r="BM574" s="2"/>
      <c r="BN574" s="2"/>
    </row>
    <row r="575" spans="3:66" ht="16.5" customHeight="1">
      <c r="C575" s="1"/>
      <c r="D575" s="2"/>
      <c r="E575" s="1"/>
      <c r="F575" s="2"/>
      <c r="J575" s="2"/>
      <c r="L575" s="2"/>
      <c r="M575" s="2"/>
      <c r="AH575" s="2"/>
      <c r="AQ575" s="2"/>
      <c r="AS575" s="2"/>
      <c r="AT575" s="2"/>
      <c r="BD575" s="1"/>
      <c r="BE575" s="2"/>
      <c r="BG575" s="2"/>
      <c r="BK575" s="2"/>
      <c r="BM575" s="2"/>
      <c r="BN575" s="2"/>
    </row>
    <row r="576" spans="3:66" ht="16.5" customHeight="1">
      <c r="C576" s="1"/>
      <c r="D576" s="2"/>
      <c r="E576" s="1"/>
      <c r="F576" s="2"/>
      <c r="J576" s="2"/>
      <c r="L576" s="2"/>
      <c r="M576" s="2"/>
      <c r="AH576" s="2"/>
      <c r="AQ576" s="2"/>
      <c r="AS576" s="2"/>
      <c r="AT576" s="2"/>
      <c r="BD576" s="1"/>
      <c r="BE576" s="2"/>
      <c r="BF576" s="1"/>
      <c r="BG576" s="2"/>
      <c r="BK576" s="2"/>
      <c r="BM576" s="2"/>
      <c r="BN576" s="2"/>
    </row>
    <row r="577" spans="3:66" ht="16.5" customHeight="1">
      <c r="C577" s="1"/>
      <c r="D577" s="2"/>
      <c r="E577" s="1"/>
      <c r="F577" s="2"/>
      <c r="J577" s="2"/>
      <c r="L577" s="2"/>
      <c r="M577" s="2"/>
      <c r="AH577" s="2"/>
      <c r="AQ577" s="2"/>
      <c r="AS577" s="2"/>
      <c r="AT577" s="2"/>
      <c r="BD577" s="1"/>
      <c r="BE577" s="2"/>
      <c r="BF577" s="1"/>
      <c r="BG577" s="2"/>
      <c r="BK577" s="2"/>
      <c r="BM577" s="2"/>
      <c r="BN577" s="2"/>
    </row>
    <row r="578" spans="3:66" ht="16.5" customHeight="1">
      <c r="C578" s="1"/>
      <c r="D578" s="2"/>
      <c r="E578" s="1"/>
      <c r="F578" s="2"/>
      <c r="J578" s="2"/>
      <c r="L578" s="2"/>
      <c r="M578" s="2"/>
      <c r="AH578" s="2"/>
      <c r="AQ578" s="2"/>
      <c r="AS578" s="2"/>
      <c r="AT578" s="2"/>
      <c r="BD578" s="1"/>
      <c r="BE578" s="2"/>
      <c r="BF578" s="1"/>
      <c r="BG578" s="2"/>
      <c r="BK578" s="2"/>
      <c r="BM578" s="2"/>
      <c r="BN578" s="2"/>
    </row>
    <row r="579" spans="3:66" ht="16.5" customHeight="1">
      <c r="C579" s="1"/>
      <c r="D579" s="2"/>
      <c r="E579" s="1"/>
      <c r="F579" s="2"/>
      <c r="J579" s="2"/>
      <c r="L579" s="2"/>
      <c r="M579" s="2"/>
      <c r="AH579" s="2"/>
      <c r="AQ579" s="2"/>
      <c r="AS579" s="2"/>
      <c r="AT579" s="2"/>
      <c r="BD579" s="1"/>
      <c r="BE579" s="2"/>
      <c r="BF579" s="1"/>
      <c r="BG579" s="2"/>
      <c r="BK579" s="2"/>
      <c r="BM579" s="2"/>
      <c r="BN579" s="2"/>
    </row>
    <row r="580" spans="3:66" ht="16.5" customHeight="1">
      <c r="C580" s="1"/>
      <c r="D580" s="2"/>
      <c r="E580" s="1"/>
      <c r="F580" s="2"/>
      <c r="J580" s="2"/>
      <c r="L580" s="2"/>
      <c r="M580" s="2"/>
      <c r="AH580" s="2"/>
      <c r="AQ580" s="2"/>
      <c r="AS580" s="2"/>
      <c r="AT580" s="2"/>
      <c r="BD580" s="1"/>
      <c r="BE580" s="2"/>
      <c r="BF580" s="1"/>
      <c r="BG580" s="2"/>
      <c r="BK580" s="2"/>
      <c r="BM580" s="2"/>
      <c r="BN580" s="2"/>
    </row>
    <row r="581" spans="3:66" ht="16.5" customHeight="1">
      <c r="C581" s="1"/>
      <c r="D581" s="2"/>
      <c r="E581" s="1"/>
      <c r="F581" s="2"/>
      <c r="J581" s="2"/>
      <c r="L581" s="2"/>
      <c r="M581" s="2"/>
      <c r="AH581" s="2"/>
      <c r="AQ581" s="2"/>
      <c r="AS581" s="2"/>
      <c r="AT581" s="2"/>
      <c r="BD581" s="1"/>
      <c r="BE581" s="2"/>
      <c r="BF581" s="1"/>
      <c r="BG581" s="2"/>
      <c r="BK581" s="2"/>
      <c r="BM581" s="2"/>
      <c r="BN581" s="2"/>
    </row>
    <row r="582" spans="3:66" ht="16.5" customHeight="1">
      <c r="C582" s="1"/>
      <c r="D582" s="2"/>
      <c r="E582" s="1"/>
      <c r="F582" s="2"/>
      <c r="J582" s="2"/>
      <c r="L582" s="2"/>
      <c r="M582" s="2"/>
      <c r="AH582" s="2"/>
      <c r="AQ582" s="2"/>
      <c r="AS582" s="2"/>
      <c r="AT582" s="2"/>
      <c r="BD582" s="1"/>
      <c r="BE582" s="2"/>
      <c r="BF582" s="1"/>
      <c r="BG582" s="2"/>
      <c r="BK582" s="2"/>
      <c r="BM582" s="2"/>
      <c r="BN582" s="2"/>
    </row>
    <row r="583" spans="3:66" ht="16.5" customHeight="1">
      <c r="C583" s="1"/>
      <c r="D583" s="2"/>
      <c r="E583" s="1"/>
      <c r="F583" s="2"/>
      <c r="J583" s="2"/>
      <c r="L583" s="2"/>
      <c r="M583" s="2"/>
      <c r="AH583" s="2"/>
      <c r="AQ583" s="2"/>
      <c r="AS583" s="2"/>
      <c r="AT583" s="2"/>
      <c r="BD583" s="1"/>
      <c r="BE583" s="2"/>
      <c r="BF583" s="1"/>
      <c r="BG583" s="2"/>
      <c r="BK583" s="2"/>
      <c r="BM583" s="2"/>
      <c r="BN583" s="2"/>
    </row>
    <row r="584" spans="3:66" ht="16.5" customHeight="1">
      <c r="C584" s="1"/>
      <c r="D584" s="2"/>
      <c r="E584" s="1"/>
      <c r="F584" s="2"/>
      <c r="J584" s="2"/>
      <c r="L584" s="2"/>
      <c r="M584" s="2"/>
      <c r="AH584" s="2"/>
      <c r="AQ584" s="2"/>
      <c r="AS584" s="2"/>
      <c r="AT584" s="2"/>
      <c r="BD584" s="1"/>
      <c r="BE584" s="2"/>
      <c r="BF584" s="1"/>
      <c r="BG584" s="2"/>
      <c r="BK584" s="2"/>
      <c r="BM584" s="2"/>
      <c r="BN584" s="2"/>
    </row>
    <row r="585" spans="3:66" ht="16.5" customHeight="1">
      <c r="C585" s="1"/>
      <c r="D585" s="2"/>
      <c r="E585" s="1"/>
      <c r="F585" s="2"/>
      <c r="J585" s="2"/>
      <c r="L585" s="2"/>
      <c r="M585" s="2"/>
      <c r="AH585" s="2"/>
      <c r="AQ585" s="2"/>
      <c r="AS585" s="2"/>
      <c r="AT585" s="2"/>
      <c r="BD585" s="1"/>
      <c r="BE585" s="2"/>
      <c r="BF585" s="1"/>
      <c r="BG585" s="2"/>
      <c r="BK585" s="2"/>
      <c r="BM585" s="2"/>
      <c r="BN585" s="2"/>
    </row>
    <row r="586" spans="3:66" ht="16.5" customHeight="1">
      <c r="C586" s="1"/>
      <c r="D586" s="2"/>
      <c r="E586" s="1"/>
      <c r="F586" s="2"/>
      <c r="J586" s="2"/>
      <c r="L586" s="2"/>
      <c r="M586" s="2"/>
      <c r="AH586" s="2"/>
      <c r="AQ586" s="2"/>
      <c r="AS586" s="2"/>
      <c r="AT586" s="2"/>
      <c r="BD586" s="1"/>
      <c r="BE586" s="2"/>
      <c r="BF586" s="1"/>
      <c r="BG586" s="2"/>
      <c r="BM586" s="2"/>
      <c r="BN586" s="2"/>
    </row>
    <row r="587" spans="3:66" ht="16.5" customHeight="1">
      <c r="C587" s="1"/>
      <c r="D587" s="2"/>
      <c r="E587" s="1"/>
      <c r="F587" s="2"/>
      <c r="J587" s="2"/>
      <c r="L587" s="2"/>
      <c r="M587" s="2"/>
      <c r="AH587" s="2"/>
      <c r="AQ587" s="2"/>
      <c r="AS587" s="2"/>
      <c r="AT587" s="2"/>
      <c r="BD587" s="1"/>
      <c r="BE587" s="2"/>
      <c r="BF587" s="1"/>
      <c r="BG587" s="2"/>
      <c r="BM587" s="2"/>
      <c r="BN587" s="2"/>
    </row>
    <row r="588" spans="3:66" ht="16.5" customHeight="1">
      <c r="C588" s="1"/>
      <c r="D588" s="2"/>
      <c r="E588" s="1"/>
      <c r="F588" s="2"/>
      <c r="J588" s="2"/>
      <c r="L588" s="2"/>
      <c r="M588" s="2"/>
      <c r="AH588" s="2"/>
      <c r="AQ588" s="2"/>
      <c r="AS588" s="2"/>
      <c r="AT588" s="2"/>
      <c r="BD588" s="1"/>
      <c r="BE588" s="2"/>
      <c r="BF588" s="1"/>
      <c r="BG588" s="2"/>
      <c r="BM588" s="2"/>
      <c r="BN588" s="2"/>
    </row>
    <row r="589" spans="3:66" ht="16.5" customHeight="1">
      <c r="C589" s="1"/>
      <c r="D589" s="2"/>
      <c r="E589" s="1"/>
      <c r="F589" s="2"/>
      <c r="J589" s="2"/>
      <c r="L589" s="2"/>
      <c r="M589" s="2"/>
      <c r="AH589" s="2"/>
      <c r="AQ589" s="2"/>
      <c r="AS589" s="2"/>
      <c r="AT589" s="2"/>
      <c r="BD589" s="1"/>
      <c r="BE589" s="2"/>
      <c r="BF589" s="1"/>
      <c r="BG589" s="2"/>
      <c r="BM589" s="2"/>
      <c r="BN589" s="2"/>
    </row>
    <row r="590" spans="3:66" ht="16.5" customHeight="1">
      <c r="C590" s="1"/>
      <c r="D590" s="2"/>
      <c r="E590" s="1"/>
      <c r="F590" s="2"/>
      <c r="J590" s="2"/>
      <c r="L590" s="2"/>
      <c r="M590" s="2"/>
      <c r="AH590" s="2"/>
      <c r="AQ590" s="2"/>
      <c r="AS590" s="2"/>
      <c r="AT590" s="2"/>
      <c r="BD590" s="1"/>
      <c r="BE590" s="2"/>
      <c r="BF590" s="1"/>
      <c r="BG590" s="2"/>
      <c r="BM590" s="2"/>
      <c r="BN590" s="2"/>
    </row>
    <row r="591" spans="3:66" ht="16.5" customHeight="1">
      <c r="C591" s="1"/>
      <c r="D591" s="2"/>
      <c r="E591" s="1"/>
      <c r="F591" s="2"/>
      <c r="J591" s="2"/>
      <c r="L591" s="2"/>
      <c r="M591" s="2"/>
      <c r="AH591" s="2"/>
      <c r="AQ591" s="2"/>
      <c r="AS591" s="2"/>
      <c r="AT591" s="2"/>
      <c r="BD591" s="1"/>
      <c r="BE591" s="2"/>
      <c r="BF591" s="1"/>
      <c r="BG591" s="2"/>
      <c r="BM591" s="2"/>
      <c r="BN591" s="2"/>
    </row>
    <row r="592" spans="3:66" ht="16.5" customHeight="1">
      <c r="C592" s="1"/>
      <c r="D592" s="2"/>
      <c r="E592" s="1"/>
      <c r="F592" s="2"/>
      <c r="J592" s="2"/>
      <c r="L592" s="2"/>
      <c r="M592" s="2"/>
      <c r="AH592" s="2"/>
      <c r="AQ592" s="2"/>
      <c r="AS592" s="2"/>
      <c r="AT592" s="2"/>
      <c r="BD592" s="1"/>
      <c r="BE592" s="2"/>
      <c r="BF592" s="1"/>
      <c r="BG592" s="2"/>
      <c r="BM592" s="2"/>
      <c r="BN592" s="2"/>
    </row>
    <row r="593" spans="3:66" ht="16.5" customHeight="1">
      <c r="C593" s="1"/>
      <c r="D593" s="2"/>
      <c r="E593" s="1"/>
      <c r="F593" s="2"/>
      <c r="J593" s="2"/>
      <c r="L593" s="2"/>
      <c r="M593" s="2"/>
      <c r="AH593" s="2"/>
      <c r="AQ593" s="2"/>
      <c r="AS593" s="2"/>
      <c r="AT593" s="2"/>
      <c r="BD593" s="1"/>
      <c r="BE593" s="2"/>
      <c r="BF593" s="1"/>
      <c r="BG593" s="2"/>
      <c r="BM593" s="2"/>
      <c r="BN593" s="2"/>
    </row>
    <row r="594" spans="3:66" ht="16.5" customHeight="1">
      <c r="C594" s="1"/>
      <c r="D594" s="2"/>
      <c r="E594" s="1"/>
      <c r="F594" s="2"/>
      <c r="J594" s="2"/>
      <c r="L594" s="2"/>
      <c r="M594" s="2"/>
      <c r="AH594" s="2"/>
      <c r="AQ594" s="2"/>
      <c r="AS594" s="2"/>
      <c r="AT594" s="2"/>
      <c r="BD594" s="1"/>
      <c r="BE594" s="2"/>
      <c r="BF594" s="1"/>
      <c r="BG594" s="2"/>
      <c r="BM594" s="2"/>
      <c r="BN594" s="2"/>
    </row>
    <row r="595" spans="3:66" ht="16.5" customHeight="1">
      <c r="C595" s="1"/>
      <c r="D595" s="2"/>
      <c r="E595" s="1"/>
      <c r="F595" s="2"/>
      <c r="J595" s="2"/>
      <c r="L595" s="2"/>
      <c r="M595" s="2"/>
      <c r="AH595" s="2"/>
      <c r="AQ595" s="2"/>
      <c r="AS595" s="2"/>
      <c r="AT595" s="2"/>
      <c r="BD595" s="1"/>
      <c r="BE595" s="2"/>
      <c r="BF595" s="1"/>
      <c r="BG595" s="2"/>
      <c r="BM595" s="2"/>
      <c r="BN595" s="2"/>
    </row>
    <row r="596" spans="3:66" ht="16.5" customHeight="1">
      <c r="C596" s="1"/>
      <c r="D596" s="2"/>
      <c r="E596" s="1"/>
      <c r="F596" s="2"/>
      <c r="J596" s="2"/>
      <c r="L596" s="2"/>
      <c r="M596" s="2"/>
      <c r="AH596" s="2"/>
      <c r="AQ596" s="2"/>
      <c r="AS596" s="2"/>
      <c r="AT596" s="2"/>
      <c r="BD596" s="1"/>
      <c r="BE596" s="2"/>
      <c r="BF596" s="1"/>
      <c r="BG596" s="2"/>
      <c r="BM596" s="2"/>
      <c r="BN596" s="2"/>
    </row>
    <row r="597" spans="3:66" ht="16.5" customHeight="1">
      <c r="C597" s="1"/>
      <c r="D597" s="2"/>
      <c r="E597" s="1"/>
      <c r="F597" s="2"/>
      <c r="J597" s="2"/>
      <c r="L597" s="2"/>
      <c r="M597" s="2"/>
      <c r="AH597" s="2"/>
      <c r="AQ597" s="2"/>
      <c r="AS597" s="2"/>
      <c r="AT597" s="2"/>
      <c r="BD597" s="1"/>
      <c r="BE597" s="2"/>
      <c r="BF597" s="1"/>
      <c r="BG597" s="2"/>
      <c r="BM597" s="2"/>
      <c r="BN597" s="2"/>
    </row>
    <row r="598" spans="3:66" ht="16.5" customHeight="1">
      <c r="C598" s="1"/>
      <c r="D598" s="2"/>
      <c r="E598" s="1"/>
      <c r="F598" s="2"/>
      <c r="J598" s="2"/>
      <c r="L598" s="2"/>
      <c r="M598" s="2"/>
      <c r="AH598" s="2"/>
      <c r="AQ598" s="2"/>
      <c r="AS598" s="2"/>
      <c r="AT598" s="2"/>
      <c r="BD598" s="1"/>
      <c r="BE598" s="2"/>
      <c r="BG598" s="2"/>
      <c r="BK598" s="2"/>
      <c r="BM598" s="2"/>
      <c r="BN598" s="2"/>
    </row>
    <row r="599" spans="3:66" ht="16.5" customHeight="1">
      <c r="C599" s="1"/>
      <c r="D599" s="2"/>
      <c r="E599" s="1"/>
      <c r="F599" s="2"/>
      <c r="J599" s="2"/>
      <c r="L599" s="2"/>
      <c r="M599" s="2"/>
      <c r="AH599" s="2"/>
      <c r="AQ599" s="2"/>
      <c r="AS599" s="2"/>
      <c r="AT599" s="2"/>
      <c r="BD599" s="1"/>
      <c r="BE599" s="2"/>
      <c r="BF599" s="1"/>
      <c r="BG599" s="2"/>
      <c r="BK599" s="2"/>
      <c r="BM599" s="2"/>
      <c r="BN599" s="2"/>
    </row>
    <row r="600" spans="3:66" ht="16.5" customHeight="1">
      <c r="C600" s="1"/>
      <c r="D600" s="2"/>
      <c r="E600" s="1"/>
      <c r="F600" s="2"/>
      <c r="J600" s="2"/>
      <c r="L600" s="2"/>
      <c r="M600" s="2"/>
      <c r="AH600" s="2"/>
      <c r="AQ600" s="2"/>
      <c r="AS600" s="2"/>
      <c r="AT600" s="2"/>
      <c r="BD600" s="1"/>
      <c r="BE600" s="2"/>
      <c r="BF600" s="1"/>
      <c r="BG600" s="2"/>
      <c r="BK600" s="2"/>
      <c r="BM600" s="2"/>
      <c r="BN600" s="2"/>
    </row>
    <row r="601" spans="3:66" ht="16.5" customHeight="1">
      <c r="C601" s="1"/>
      <c r="D601" s="2"/>
      <c r="E601" s="1"/>
      <c r="F601" s="2"/>
      <c r="J601" s="2"/>
      <c r="L601" s="2"/>
      <c r="M601" s="2"/>
      <c r="AH601" s="2"/>
      <c r="AQ601" s="2"/>
      <c r="AS601" s="2"/>
      <c r="AT601" s="2"/>
      <c r="BD601" s="1"/>
      <c r="BE601" s="2"/>
      <c r="BF601" s="1"/>
      <c r="BG601" s="2"/>
      <c r="BK601" s="2"/>
      <c r="BM601" s="2"/>
      <c r="BN601" s="2"/>
    </row>
    <row r="602" spans="3:66" ht="16.5" customHeight="1">
      <c r="C602" s="1"/>
      <c r="D602" s="2"/>
      <c r="E602" s="1"/>
      <c r="F602" s="2"/>
      <c r="J602" s="2"/>
      <c r="L602" s="2"/>
      <c r="M602" s="2"/>
      <c r="AH602" s="2"/>
      <c r="AQ602" s="2"/>
      <c r="AS602" s="2"/>
      <c r="AT602" s="2"/>
      <c r="BD602" s="1"/>
      <c r="BE602" s="2"/>
      <c r="BF602" s="1"/>
      <c r="BG602" s="2"/>
      <c r="BK602" s="2"/>
      <c r="BM602" s="2"/>
      <c r="BN602" s="2"/>
    </row>
    <row r="603" spans="3:66" ht="16.5" customHeight="1">
      <c r="C603" s="1"/>
      <c r="D603" s="2"/>
      <c r="E603" s="1"/>
      <c r="F603" s="2"/>
      <c r="J603" s="2"/>
      <c r="L603" s="2"/>
      <c r="M603" s="2"/>
      <c r="AH603" s="2"/>
      <c r="AQ603" s="2"/>
      <c r="AS603" s="2"/>
      <c r="AT603" s="2"/>
      <c r="BD603" s="1"/>
      <c r="BE603" s="2"/>
      <c r="BF603" s="1"/>
      <c r="BG603" s="2"/>
      <c r="BK603" s="2"/>
      <c r="BM603" s="2"/>
      <c r="BN603" s="2"/>
    </row>
    <row r="604" spans="3:66" ht="16.5" customHeight="1">
      <c r="C604" s="1"/>
      <c r="D604" s="2"/>
      <c r="E604" s="1"/>
      <c r="F604" s="2"/>
      <c r="J604" s="2"/>
      <c r="L604" s="2"/>
      <c r="M604" s="2"/>
      <c r="AH604" s="2"/>
      <c r="AQ604" s="2"/>
      <c r="AS604" s="2"/>
      <c r="AT604" s="2"/>
      <c r="BD604" s="1"/>
      <c r="BE604" s="2"/>
      <c r="BF604" s="1"/>
      <c r="BG604" s="2"/>
      <c r="BK604" s="2"/>
      <c r="BM604" s="2"/>
      <c r="BN604" s="2"/>
    </row>
    <row r="605" spans="3:66" ht="16.5" customHeight="1">
      <c r="C605" s="1"/>
      <c r="D605" s="2"/>
      <c r="E605" s="1"/>
      <c r="F605" s="2"/>
      <c r="J605" s="2"/>
      <c r="L605" s="2"/>
      <c r="M605" s="2"/>
      <c r="AH605" s="2"/>
      <c r="AQ605" s="2"/>
      <c r="AS605" s="2"/>
      <c r="AT605" s="2"/>
      <c r="BD605" s="1"/>
      <c r="BE605" s="2"/>
      <c r="BF605" s="1"/>
      <c r="BG605" s="2"/>
      <c r="BK605" s="2"/>
      <c r="BM605" s="2"/>
      <c r="BN605" s="2"/>
    </row>
    <row r="606" spans="3:66" ht="16.5" customHeight="1">
      <c r="C606" s="1"/>
      <c r="D606" s="2"/>
      <c r="E606" s="1"/>
      <c r="F606" s="2"/>
      <c r="J606" s="2"/>
      <c r="L606" s="2"/>
      <c r="M606" s="2"/>
      <c r="AH606" s="2"/>
      <c r="AQ606" s="2"/>
      <c r="AS606" s="2"/>
      <c r="AT606" s="2"/>
      <c r="BD606" s="1"/>
      <c r="BE606" s="2"/>
      <c r="BF606" s="1"/>
      <c r="BG606" s="2"/>
      <c r="BK606" s="2"/>
      <c r="BM606" s="2"/>
      <c r="BN606" s="2"/>
    </row>
    <row r="607" spans="3:66" ht="16.5" customHeight="1">
      <c r="C607" s="1"/>
      <c r="D607" s="2"/>
      <c r="E607" s="1"/>
      <c r="F607" s="2"/>
      <c r="J607" s="2"/>
      <c r="L607" s="2"/>
      <c r="M607" s="2"/>
      <c r="AH607" s="2"/>
      <c r="AQ607" s="2"/>
      <c r="AS607" s="2"/>
      <c r="AT607" s="2"/>
      <c r="BD607" s="1"/>
      <c r="BE607" s="2"/>
      <c r="BF607" s="1"/>
      <c r="BG607" s="2"/>
      <c r="BK607" s="2"/>
      <c r="BM607" s="2"/>
      <c r="BN607" s="2"/>
    </row>
    <row r="608" spans="3:66" ht="16.5" customHeight="1">
      <c r="C608" s="1"/>
      <c r="D608" s="2"/>
      <c r="E608" s="1"/>
      <c r="F608" s="2"/>
      <c r="J608" s="2"/>
      <c r="L608" s="2"/>
      <c r="M608" s="2"/>
      <c r="AH608" s="2"/>
      <c r="AQ608" s="2"/>
      <c r="AS608" s="2"/>
      <c r="AT608" s="2"/>
      <c r="BD608" s="1"/>
      <c r="BE608" s="2"/>
      <c r="BF608" s="1"/>
      <c r="BG608" s="2"/>
      <c r="BK608" s="2"/>
      <c r="BM608" s="2"/>
      <c r="BN608" s="2"/>
    </row>
    <row r="609" spans="3:66" ht="16.5" customHeight="1">
      <c r="C609" s="1"/>
      <c r="D609" s="2"/>
      <c r="E609" s="1"/>
      <c r="F609" s="2"/>
      <c r="J609" s="2"/>
      <c r="L609" s="2"/>
      <c r="M609" s="2"/>
      <c r="AH609" s="2"/>
      <c r="AQ609" s="2"/>
      <c r="AS609" s="2"/>
      <c r="AT609" s="2"/>
      <c r="BD609" s="1"/>
      <c r="BE609" s="2"/>
      <c r="BF609" s="1"/>
      <c r="BG609" s="2"/>
      <c r="BK609" s="2"/>
      <c r="BM609" s="2"/>
      <c r="BN609" s="2"/>
    </row>
    <row r="610" spans="3:66" ht="16.5" customHeight="1">
      <c r="C610" s="1"/>
      <c r="D610" s="2"/>
      <c r="E610" s="1"/>
      <c r="F610" s="2"/>
      <c r="J610" s="2"/>
      <c r="L610" s="2"/>
      <c r="M610" s="2"/>
      <c r="AH610" s="2"/>
      <c r="AQ610" s="2"/>
      <c r="AS610" s="2"/>
      <c r="AT610" s="2"/>
      <c r="BD610" s="1"/>
      <c r="BE610" s="2"/>
      <c r="BF610" s="1"/>
      <c r="BG610" s="2"/>
      <c r="BK610" s="2"/>
      <c r="BM610" s="2"/>
      <c r="BN610" s="2"/>
    </row>
    <row r="611" spans="3:66" ht="16.5" customHeight="1">
      <c r="C611" s="1"/>
      <c r="D611" s="2"/>
      <c r="E611" s="1"/>
      <c r="F611" s="2"/>
      <c r="J611" s="2"/>
      <c r="L611" s="2"/>
      <c r="M611" s="2"/>
      <c r="AH611" s="2"/>
      <c r="AQ611" s="2"/>
      <c r="AS611" s="2"/>
      <c r="AT611" s="2"/>
      <c r="BD611" s="1"/>
      <c r="BE611" s="2"/>
      <c r="BF611" s="1"/>
      <c r="BG611" s="2"/>
      <c r="BM611" s="2"/>
      <c r="BN611" s="2"/>
    </row>
    <row r="612" spans="3:66" ht="16.5" customHeight="1">
      <c r="C612" s="1"/>
      <c r="D612" s="2"/>
      <c r="E612" s="1"/>
      <c r="F612" s="2"/>
      <c r="J612" s="2"/>
      <c r="L612" s="2"/>
      <c r="M612" s="2"/>
      <c r="AH612" s="2"/>
      <c r="AQ612" s="2"/>
      <c r="AS612" s="2"/>
      <c r="AT612" s="2"/>
      <c r="BD612" s="1"/>
      <c r="BE612" s="2"/>
      <c r="BF612" s="1"/>
      <c r="BG612" s="2"/>
      <c r="BM612" s="2"/>
      <c r="BN612" s="2"/>
    </row>
    <row r="613" spans="3:66" ht="16.5" customHeight="1">
      <c r="C613" s="1"/>
      <c r="D613" s="2"/>
      <c r="E613" s="1"/>
      <c r="F613" s="2"/>
      <c r="J613" s="2"/>
      <c r="L613" s="2"/>
      <c r="M613" s="2"/>
      <c r="AH613" s="2"/>
      <c r="AQ613" s="2"/>
      <c r="AS613" s="2"/>
      <c r="AT613" s="2"/>
      <c r="BD613" s="1"/>
      <c r="BE613" s="2"/>
      <c r="BF613" s="1"/>
      <c r="BG613" s="2"/>
      <c r="BM613" s="2"/>
      <c r="BN613" s="2"/>
    </row>
    <row r="614" spans="3:66" ht="16.5" customHeight="1">
      <c r="C614" s="1"/>
      <c r="D614" s="2"/>
      <c r="E614" s="1"/>
      <c r="F614" s="2"/>
      <c r="J614" s="2"/>
      <c r="L614" s="2"/>
      <c r="M614" s="2"/>
      <c r="AH614" s="2"/>
      <c r="AQ614" s="2"/>
      <c r="AS614" s="2"/>
      <c r="AT614" s="2"/>
      <c r="BD614" s="1"/>
      <c r="BE614" s="2"/>
      <c r="BF614" s="1"/>
      <c r="BG614" s="2"/>
      <c r="BM614" s="2"/>
      <c r="BN614" s="2"/>
    </row>
    <row r="615" spans="3:66" ht="16.5" customHeight="1">
      <c r="C615" s="1"/>
      <c r="D615" s="2"/>
      <c r="E615" s="1"/>
      <c r="F615" s="2"/>
      <c r="J615" s="2"/>
      <c r="L615" s="2"/>
      <c r="M615" s="2"/>
      <c r="AH615" s="2"/>
      <c r="AQ615" s="2"/>
      <c r="AS615" s="2"/>
      <c r="AT615" s="2"/>
      <c r="BD615" s="1"/>
      <c r="BE615" s="2"/>
      <c r="BF615" s="1"/>
      <c r="BG615" s="2"/>
      <c r="BM615" s="2"/>
      <c r="BN615" s="2"/>
    </row>
    <row r="616" spans="3:46" ht="16.5" customHeight="1">
      <c r="C616" s="1"/>
      <c r="D616" s="2"/>
      <c r="E616" s="1"/>
      <c r="F616" s="2"/>
      <c r="J616" s="2"/>
      <c r="L616" s="2"/>
      <c r="M616" s="2"/>
      <c r="AH616" s="2"/>
      <c r="AQ616" s="2"/>
      <c r="AS616" s="2"/>
      <c r="AT616" s="2"/>
    </row>
    <row r="617" spans="3:46" ht="16.5" customHeight="1">
      <c r="C617" s="1"/>
      <c r="D617" s="2"/>
      <c r="E617" s="1"/>
      <c r="F617" s="2"/>
      <c r="J617" s="2"/>
      <c r="L617" s="2"/>
      <c r="M617" s="2"/>
      <c r="AH617" s="2"/>
      <c r="AQ617" s="2"/>
      <c r="AS617" s="2"/>
      <c r="AT617" s="2"/>
    </row>
    <row r="618" spans="3:46" ht="16.5" customHeight="1">
      <c r="C618" s="1"/>
      <c r="D618" s="2"/>
      <c r="E618" s="1"/>
      <c r="F618" s="2"/>
      <c r="J618" s="2"/>
      <c r="L618" s="2"/>
      <c r="M618" s="2"/>
      <c r="AH618" s="2"/>
      <c r="AQ618" s="2"/>
      <c r="AS618" s="2"/>
      <c r="AT618" s="2"/>
    </row>
    <row r="619" spans="3:46" ht="16.5" customHeight="1">
      <c r="C619" s="1"/>
      <c r="D619" s="2"/>
      <c r="E619" s="1"/>
      <c r="F619" s="2"/>
      <c r="J619" s="2"/>
      <c r="L619" s="2"/>
      <c r="M619" s="2"/>
      <c r="AH619" s="2"/>
      <c r="AQ619" s="2"/>
      <c r="AS619" s="2"/>
      <c r="AT619" s="2"/>
    </row>
    <row r="620" spans="3:46" ht="16.5" customHeight="1">
      <c r="C620" s="1"/>
      <c r="D620" s="2"/>
      <c r="E620" s="1"/>
      <c r="F620" s="2"/>
      <c r="J620" s="2"/>
      <c r="L620" s="2"/>
      <c r="M620" s="2"/>
      <c r="AH620" s="2"/>
      <c r="AQ620" s="2"/>
      <c r="AS620" s="2"/>
      <c r="AT620" s="2"/>
    </row>
    <row r="621" spans="3:46" ht="16.5" customHeight="1">
      <c r="C621" s="1"/>
      <c r="D621" s="2"/>
      <c r="E621" s="1"/>
      <c r="F621" s="2"/>
      <c r="J621" s="2"/>
      <c r="L621" s="2"/>
      <c r="M621" s="2"/>
      <c r="AH621" s="2"/>
      <c r="AQ621" s="2"/>
      <c r="AS621" s="2"/>
      <c r="AT621" s="2"/>
    </row>
    <row r="622" spans="3:46" ht="16.5" customHeight="1">
      <c r="C622" s="1"/>
      <c r="D622" s="2"/>
      <c r="E622" s="1"/>
      <c r="F622" s="2"/>
      <c r="J622" s="2"/>
      <c r="L622" s="2"/>
      <c r="M622" s="2"/>
      <c r="AH622" s="2"/>
      <c r="AQ622" s="2"/>
      <c r="AS622" s="2"/>
      <c r="AT622" s="2"/>
    </row>
    <row r="623" spans="3:46" ht="16.5" customHeight="1">
      <c r="C623" s="1"/>
      <c r="D623" s="2"/>
      <c r="E623" s="1"/>
      <c r="F623" s="2"/>
      <c r="J623" s="2"/>
      <c r="L623" s="2"/>
      <c r="M623" s="2"/>
      <c r="AH623" s="2"/>
      <c r="AQ623" s="2"/>
      <c r="AS623" s="2"/>
      <c r="AT623" s="2"/>
    </row>
    <row r="624" spans="3:46" ht="16.5" customHeight="1">
      <c r="C624" s="1"/>
      <c r="D624" s="2"/>
      <c r="E624" s="1"/>
      <c r="F624" s="2"/>
      <c r="J624" s="2"/>
      <c r="L624" s="2"/>
      <c r="M624" s="2"/>
      <c r="AH624" s="2"/>
      <c r="AQ624" s="2"/>
      <c r="AS624" s="2"/>
      <c r="AT624" s="2"/>
    </row>
    <row r="625" spans="3:46" ht="16.5" customHeight="1">
      <c r="C625" s="1"/>
      <c r="D625" s="2"/>
      <c r="E625" s="1"/>
      <c r="F625" s="2"/>
      <c r="J625" s="2"/>
      <c r="L625" s="2"/>
      <c r="M625" s="2"/>
      <c r="AH625" s="2"/>
      <c r="AQ625" s="2"/>
      <c r="AS625" s="2"/>
      <c r="AT625" s="2"/>
    </row>
    <row r="626" spans="3:46" ht="16.5" customHeight="1">
      <c r="C626" s="1"/>
      <c r="D626" s="2"/>
      <c r="E626" s="1"/>
      <c r="F626" s="2"/>
      <c r="J626" s="2"/>
      <c r="L626" s="2"/>
      <c r="M626" s="2"/>
      <c r="AH626" s="2"/>
      <c r="AQ626" s="2"/>
      <c r="AS626" s="2"/>
      <c r="AT626" s="2"/>
    </row>
    <row r="627" spans="3:46" ht="16.5" customHeight="1">
      <c r="C627" s="1"/>
      <c r="D627" s="2"/>
      <c r="E627" s="1"/>
      <c r="F627" s="2"/>
      <c r="J627" s="2"/>
      <c r="L627" s="2"/>
      <c r="M627" s="2"/>
      <c r="AH627" s="2"/>
      <c r="AQ627" s="2"/>
      <c r="AS627" s="2"/>
      <c r="AT627" s="2"/>
    </row>
    <row r="628" spans="3:46" ht="16.5" customHeight="1">
      <c r="C628" s="1"/>
      <c r="D628" s="2"/>
      <c r="E628" s="1"/>
      <c r="F628" s="2"/>
      <c r="J628" s="2"/>
      <c r="L628" s="2"/>
      <c r="M628" s="2"/>
      <c r="AH628" s="2"/>
      <c r="AQ628" s="2"/>
      <c r="AS628" s="2"/>
      <c r="AT628" s="2"/>
    </row>
    <row r="629" spans="3:46" ht="16.5" customHeight="1">
      <c r="C629" s="1"/>
      <c r="D629" s="2"/>
      <c r="E629" s="1"/>
      <c r="F629" s="2"/>
      <c r="J629" s="2"/>
      <c r="L629" s="2"/>
      <c r="M629" s="2"/>
      <c r="AH629" s="2"/>
      <c r="AQ629" s="2"/>
      <c r="AS629" s="2"/>
      <c r="AT629" s="2"/>
    </row>
    <row r="630" spans="3:46" ht="16.5" customHeight="1">
      <c r="C630" s="1"/>
      <c r="D630" s="2"/>
      <c r="E630" s="1"/>
      <c r="F630" s="2"/>
      <c r="J630" s="2"/>
      <c r="L630" s="2"/>
      <c r="M630" s="2"/>
      <c r="AH630" s="2"/>
      <c r="AQ630" s="2"/>
      <c r="AS630" s="2"/>
      <c r="AT630" s="2"/>
    </row>
    <row r="631" spans="3:46" ht="16.5" customHeight="1">
      <c r="C631" s="1"/>
      <c r="D631" s="2"/>
      <c r="E631" s="1"/>
      <c r="F631" s="2"/>
      <c r="J631" s="2"/>
      <c r="L631" s="2"/>
      <c r="M631" s="2"/>
      <c r="AH631" s="2"/>
      <c r="AQ631" s="2"/>
      <c r="AS631" s="2"/>
      <c r="AT631" s="2"/>
    </row>
    <row r="632" spans="3:46" ht="16.5" customHeight="1">
      <c r="C632" s="1"/>
      <c r="D632" s="2"/>
      <c r="F632" s="2"/>
      <c r="J632" s="2"/>
      <c r="L632" s="2"/>
      <c r="M632" s="2"/>
      <c r="AH632" s="2"/>
      <c r="AQ632" s="2"/>
      <c r="AS632" s="2"/>
      <c r="AT632" s="2"/>
    </row>
    <row r="633" spans="3:46" ht="16.5" customHeight="1">
      <c r="C633" s="1"/>
      <c r="D633" s="2"/>
      <c r="F633" s="2"/>
      <c r="J633" s="2"/>
      <c r="L633" s="2"/>
      <c r="M633" s="2"/>
      <c r="AH633" s="2"/>
      <c r="AQ633" s="2"/>
      <c r="AS633" s="2"/>
      <c r="AT633" s="2"/>
    </row>
    <row r="634" spans="3:46" ht="16.5" customHeight="1">
      <c r="C634" s="1"/>
      <c r="D634" s="2"/>
      <c r="E634" s="1"/>
      <c r="F634" s="2"/>
      <c r="J634" s="2"/>
      <c r="L634" s="2"/>
      <c r="M634" s="2"/>
      <c r="AH634" s="2"/>
      <c r="AQ634" s="2"/>
      <c r="AS634" s="2"/>
      <c r="AT634" s="2"/>
    </row>
    <row r="635" spans="3:46" ht="16.5" customHeight="1">
      <c r="C635" s="1"/>
      <c r="D635" s="2"/>
      <c r="E635" s="1"/>
      <c r="F635" s="2"/>
      <c r="J635" s="2"/>
      <c r="L635" s="2"/>
      <c r="M635" s="2"/>
      <c r="AH635" s="2"/>
      <c r="AQ635" s="2"/>
      <c r="AS635" s="2"/>
      <c r="AT635" s="2"/>
    </row>
    <row r="636" spans="3:46" ht="16.5" customHeight="1">
      <c r="C636" s="1"/>
      <c r="D636" s="2"/>
      <c r="E636" s="1"/>
      <c r="F636" s="2"/>
      <c r="J636" s="2"/>
      <c r="L636" s="2"/>
      <c r="M636" s="2"/>
      <c r="AH636" s="2"/>
      <c r="AQ636" s="2"/>
      <c r="AS636" s="2"/>
      <c r="AT636" s="2"/>
    </row>
    <row r="637" spans="3:46" ht="16.5" customHeight="1">
      <c r="C637" s="1"/>
      <c r="D637" s="2"/>
      <c r="E637" s="1"/>
      <c r="F637" s="2"/>
      <c r="J637" s="2"/>
      <c r="L637" s="2"/>
      <c r="M637" s="2"/>
      <c r="AH637" s="2"/>
      <c r="AQ637" s="2"/>
      <c r="AS637" s="2"/>
      <c r="AT637" s="2"/>
    </row>
    <row r="638" spans="3:46" ht="16.5" customHeight="1">
      <c r="C638" s="1"/>
      <c r="D638" s="2"/>
      <c r="E638" s="1"/>
      <c r="F638" s="2"/>
      <c r="J638" s="2"/>
      <c r="L638" s="2"/>
      <c r="M638" s="2"/>
      <c r="AH638" s="2"/>
      <c r="AQ638" s="2"/>
      <c r="AS638" s="2"/>
      <c r="AT638" s="2"/>
    </row>
    <row r="639" spans="3:46" ht="16.5" customHeight="1">
      <c r="C639" s="1"/>
      <c r="D639" s="2"/>
      <c r="E639" s="1"/>
      <c r="F639" s="2"/>
      <c r="J639" s="2"/>
      <c r="L639" s="2"/>
      <c r="M639" s="2"/>
      <c r="AH639" s="2"/>
      <c r="AQ639" s="2"/>
      <c r="AS639" s="2"/>
      <c r="AT639" s="2"/>
    </row>
    <row r="640" spans="3:46" ht="16.5" customHeight="1">
      <c r="C640" s="1"/>
      <c r="D640" s="2"/>
      <c r="E640" s="1"/>
      <c r="F640" s="2"/>
      <c r="J640" s="2"/>
      <c r="L640" s="2"/>
      <c r="M640" s="2"/>
      <c r="AH640" s="2"/>
      <c r="AQ640" s="2"/>
      <c r="AS640" s="2"/>
      <c r="AT640" s="2"/>
    </row>
    <row r="641" spans="3:46" ht="16.5" customHeight="1">
      <c r="C641" s="1"/>
      <c r="D641" s="2"/>
      <c r="E641" s="1"/>
      <c r="F641" s="2"/>
      <c r="J641" s="2"/>
      <c r="L641" s="2"/>
      <c r="M641" s="2"/>
      <c r="AH641" s="2"/>
      <c r="AQ641" s="2"/>
      <c r="AS641" s="2"/>
      <c r="AT641" s="2"/>
    </row>
    <row r="642" spans="3:46" ht="16.5" customHeight="1">
      <c r="C642" s="1"/>
      <c r="D642" s="2"/>
      <c r="E642" s="1"/>
      <c r="F642" s="2"/>
      <c r="J642" s="2"/>
      <c r="L642" s="2"/>
      <c r="M642" s="2"/>
      <c r="AH642" s="2"/>
      <c r="AQ642" s="2"/>
      <c r="AS642" s="2"/>
      <c r="AT642" s="2"/>
    </row>
    <row r="643" spans="3:46" ht="16.5" customHeight="1">
      <c r="C643" s="1"/>
      <c r="D643" s="2"/>
      <c r="E643" s="1"/>
      <c r="F643" s="2"/>
      <c r="J643" s="2"/>
      <c r="L643" s="2"/>
      <c r="M643" s="2"/>
      <c r="AH643" s="2"/>
      <c r="AQ643" s="2"/>
      <c r="AS643" s="2"/>
      <c r="AT643" s="2"/>
    </row>
    <row r="644" spans="3:46" ht="16.5" customHeight="1">
      <c r="C644" s="1"/>
      <c r="D644" s="2"/>
      <c r="E644" s="1"/>
      <c r="F644" s="2"/>
      <c r="J644" s="2"/>
      <c r="L644" s="2"/>
      <c r="M644" s="2"/>
      <c r="AH644" s="2"/>
      <c r="AQ644" s="2"/>
      <c r="AS644" s="2"/>
      <c r="AT644" s="2"/>
    </row>
    <row r="645" spans="3:46" ht="16.5" customHeight="1">
      <c r="C645" s="1"/>
      <c r="D645" s="2"/>
      <c r="E645" s="1"/>
      <c r="F645" s="2"/>
      <c r="J645" s="2"/>
      <c r="L645" s="2"/>
      <c r="M645" s="2"/>
      <c r="AH645" s="2"/>
      <c r="AQ645" s="2"/>
      <c r="AS645" s="2"/>
      <c r="AT645" s="2"/>
    </row>
    <row r="646" spans="3:46" ht="16.5" customHeight="1">
      <c r="C646" s="1"/>
      <c r="D646" s="2"/>
      <c r="E646" s="1"/>
      <c r="F646" s="2"/>
      <c r="J646" s="2"/>
      <c r="L646" s="2"/>
      <c r="M646" s="2"/>
      <c r="AH646" s="2"/>
      <c r="AQ646" s="2"/>
      <c r="AS646" s="2"/>
      <c r="AT646" s="2"/>
    </row>
    <row r="647" spans="3:46" ht="16.5" customHeight="1">
      <c r="C647" s="1"/>
      <c r="D647" s="2"/>
      <c r="E647" s="1"/>
      <c r="F647" s="2"/>
      <c r="J647" s="2"/>
      <c r="L647" s="2"/>
      <c r="M647" s="2"/>
      <c r="AH647" s="2"/>
      <c r="AQ647" s="2"/>
      <c r="AS647" s="2"/>
      <c r="AT647" s="2"/>
    </row>
    <row r="648" spans="3:46" ht="16.5" customHeight="1">
      <c r="C648" s="1"/>
      <c r="D648" s="2"/>
      <c r="E648" s="1"/>
      <c r="F648" s="2"/>
      <c r="J648" s="2"/>
      <c r="L648" s="2"/>
      <c r="M648" s="2"/>
      <c r="AH648" s="2"/>
      <c r="AQ648" s="2"/>
      <c r="AS648" s="2"/>
      <c r="AT648" s="2"/>
    </row>
    <row r="649" spans="3:46" ht="16.5" customHeight="1">
      <c r="C649" s="1"/>
      <c r="D649" s="2"/>
      <c r="E649" s="1"/>
      <c r="F649" s="2"/>
      <c r="J649" s="2"/>
      <c r="L649" s="2"/>
      <c r="M649" s="2"/>
      <c r="AH649" s="2"/>
      <c r="AQ649" s="2"/>
      <c r="AS649" s="2"/>
      <c r="AT649" s="2"/>
    </row>
    <row r="650" spans="3:46" ht="16.5" customHeight="1">
      <c r="C650" s="1"/>
      <c r="D650" s="2"/>
      <c r="E650" s="1"/>
      <c r="F650" s="2"/>
      <c r="J650" s="2"/>
      <c r="L650" s="2"/>
      <c r="M650" s="2"/>
      <c r="AH650" s="2"/>
      <c r="AQ650" s="2"/>
      <c r="AS650" s="2"/>
      <c r="AT650" s="2"/>
    </row>
    <row r="651" spans="3:46" ht="16.5" customHeight="1">
      <c r="C651" s="1"/>
      <c r="D651" s="2"/>
      <c r="E651" s="1"/>
      <c r="F651" s="2"/>
      <c r="J651" s="2"/>
      <c r="L651" s="2"/>
      <c r="M651" s="2"/>
      <c r="AH651" s="2"/>
      <c r="AQ651" s="2"/>
      <c r="AS651" s="2"/>
      <c r="AT651" s="2"/>
    </row>
    <row r="652" spans="3:46" ht="16.5" customHeight="1">
      <c r="C652" s="1"/>
      <c r="D652" s="2"/>
      <c r="E652" s="1"/>
      <c r="F652" s="2"/>
      <c r="J652" s="2"/>
      <c r="L652" s="2"/>
      <c r="M652" s="2"/>
      <c r="AH652" s="2"/>
      <c r="AQ652" s="2"/>
      <c r="AS652" s="2"/>
      <c r="AT652" s="2"/>
    </row>
    <row r="653" spans="3:46" ht="16.5" customHeight="1">
      <c r="C653" s="1"/>
      <c r="D653" s="2"/>
      <c r="E653" s="1"/>
      <c r="F653" s="2"/>
      <c r="J653" s="2"/>
      <c r="L653" s="2"/>
      <c r="M653" s="2"/>
      <c r="AH653" s="2"/>
      <c r="AQ653" s="2"/>
      <c r="AS653" s="2"/>
      <c r="AT653" s="2"/>
    </row>
    <row r="654" spans="3:46" ht="16.5" customHeight="1">
      <c r="C654" s="1"/>
      <c r="D654" s="2"/>
      <c r="E654" s="1"/>
      <c r="F654" s="2"/>
      <c r="J654" s="2"/>
      <c r="L654" s="2"/>
      <c r="M654" s="2"/>
      <c r="AH654" s="2"/>
      <c r="AQ654" s="2"/>
      <c r="AS654" s="2"/>
      <c r="AT654" s="2"/>
    </row>
    <row r="655" spans="3:46" ht="16.5" customHeight="1">
      <c r="C655" s="1"/>
      <c r="D655" s="2"/>
      <c r="E655" s="1"/>
      <c r="F655" s="2"/>
      <c r="J655" s="2"/>
      <c r="L655" s="2"/>
      <c r="M655" s="2"/>
      <c r="AH655" s="2"/>
      <c r="AQ655" s="2"/>
      <c r="AS655" s="2"/>
      <c r="AT655" s="2"/>
    </row>
    <row r="656" spans="3:46" ht="16.5" customHeight="1">
      <c r="C656" s="1"/>
      <c r="D656" s="2"/>
      <c r="E656" s="1"/>
      <c r="F656" s="2"/>
      <c r="J656" s="2"/>
      <c r="L656" s="2"/>
      <c r="M656" s="2"/>
      <c r="AH656" s="2"/>
      <c r="AQ656" s="2"/>
      <c r="AS656" s="2"/>
      <c r="AT656" s="2"/>
    </row>
    <row r="657" spans="3:46" ht="16.5" customHeight="1">
      <c r="C657" s="1"/>
      <c r="D657" s="2"/>
      <c r="E657" s="1"/>
      <c r="F657" s="2"/>
      <c r="J657" s="2"/>
      <c r="L657" s="2"/>
      <c r="M657" s="2"/>
      <c r="AH657" s="2"/>
      <c r="AQ657" s="2"/>
      <c r="AS657" s="2"/>
      <c r="AT657" s="2"/>
    </row>
    <row r="658" spans="3:46" ht="16.5" customHeight="1">
      <c r="C658" s="1"/>
      <c r="D658" s="2"/>
      <c r="E658" s="1"/>
      <c r="F658" s="2"/>
      <c r="J658" s="2"/>
      <c r="L658" s="2"/>
      <c r="M658" s="2"/>
      <c r="AH658" s="2"/>
      <c r="AQ658" s="2"/>
      <c r="AS658" s="2"/>
      <c r="AT658" s="2"/>
    </row>
    <row r="659" spans="3:46" ht="16.5" customHeight="1">
      <c r="C659" s="1"/>
      <c r="D659" s="2"/>
      <c r="E659" s="1"/>
      <c r="F659" s="2"/>
      <c r="J659" s="2"/>
      <c r="L659" s="2"/>
      <c r="M659" s="2"/>
      <c r="AH659" s="2"/>
      <c r="AQ659" s="2"/>
      <c r="AS659" s="2"/>
      <c r="AT659" s="2"/>
    </row>
    <row r="660" spans="3:46" ht="16.5" customHeight="1">
      <c r="C660" s="1"/>
      <c r="D660" s="2"/>
      <c r="E660" s="1"/>
      <c r="F660" s="2"/>
      <c r="J660" s="2"/>
      <c r="L660" s="2"/>
      <c r="M660" s="2"/>
      <c r="AH660" s="2"/>
      <c r="AQ660" s="2"/>
      <c r="AS660" s="2"/>
      <c r="AT660" s="2"/>
    </row>
    <row r="661" spans="3:46" ht="16.5" customHeight="1">
      <c r="C661" s="1"/>
      <c r="D661" s="2"/>
      <c r="E661" s="1"/>
      <c r="F661" s="2"/>
      <c r="J661" s="2"/>
      <c r="L661" s="2"/>
      <c r="M661" s="2"/>
      <c r="AH661" s="2"/>
      <c r="AQ661" s="2"/>
      <c r="AS661" s="2"/>
      <c r="AT661" s="2"/>
    </row>
    <row r="662" spans="3:46" ht="16.5" customHeight="1">
      <c r="C662" s="1"/>
      <c r="D662" s="2"/>
      <c r="E662" s="1"/>
      <c r="F662" s="2"/>
      <c r="J662" s="2"/>
      <c r="L662" s="2"/>
      <c r="M662" s="2"/>
      <c r="AH662" s="2"/>
      <c r="AQ662" s="2"/>
      <c r="AS662" s="2"/>
      <c r="AT662" s="2"/>
    </row>
    <row r="663" spans="3:46" ht="16.5" customHeight="1">
      <c r="C663" s="1"/>
      <c r="D663" s="2"/>
      <c r="E663" s="1"/>
      <c r="F663" s="2"/>
      <c r="J663" s="2"/>
      <c r="L663" s="2"/>
      <c r="M663" s="2"/>
      <c r="AH663" s="2"/>
      <c r="AQ663" s="2"/>
      <c r="AS663" s="2"/>
      <c r="AT663" s="2"/>
    </row>
    <row r="664" spans="3:46" ht="16.5" customHeight="1">
      <c r="C664" s="1"/>
      <c r="D664" s="2"/>
      <c r="E664" s="1"/>
      <c r="F664" s="2"/>
      <c r="J664" s="2"/>
      <c r="L664" s="2"/>
      <c r="M664" s="2"/>
      <c r="AH664" s="2"/>
      <c r="AQ664" s="2"/>
      <c r="AS664" s="2"/>
      <c r="AT664" s="2"/>
    </row>
    <row r="665" spans="3:46" ht="16.5" customHeight="1">
      <c r="C665" s="1"/>
      <c r="D665" s="2"/>
      <c r="E665" s="1"/>
      <c r="F665" s="2"/>
      <c r="J665" s="2"/>
      <c r="L665" s="2"/>
      <c r="M665" s="2"/>
      <c r="AH665" s="2"/>
      <c r="AQ665" s="2"/>
      <c r="AS665" s="2"/>
      <c r="AT665" s="2"/>
    </row>
    <row r="666" spans="3:46" ht="16.5" customHeight="1">
      <c r="C666" s="1"/>
      <c r="D666" s="2"/>
      <c r="E666" s="1"/>
      <c r="F666" s="2"/>
      <c r="J666" s="2"/>
      <c r="L666" s="2"/>
      <c r="M666" s="2"/>
      <c r="AH666" s="2"/>
      <c r="AQ666" s="2"/>
      <c r="AS666" s="2"/>
      <c r="AT666" s="2"/>
    </row>
    <row r="667" spans="3:46" ht="16.5" customHeight="1">
      <c r="C667" s="1"/>
      <c r="D667" s="2"/>
      <c r="E667" s="1"/>
      <c r="F667" s="2"/>
      <c r="J667" s="2"/>
      <c r="L667" s="2"/>
      <c r="M667" s="2"/>
      <c r="AH667" s="2"/>
      <c r="AQ667" s="2"/>
      <c r="AS667" s="2"/>
      <c r="AT667" s="2"/>
    </row>
    <row r="668" spans="3:46" ht="16.5" customHeight="1">
      <c r="C668" s="1"/>
      <c r="D668" s="2"/>
      <c r="E668" s="1"/>
      <c r="F668" s="2"/>
      <c r="J668" s="2"/>
      <c r="L668" s="2"/>
      <c r="M668" s="2"/>
      <c r="AH668" s="2"/>
      <c r="AQ668" s="2"/>
      <c r="AS668" s="2"/>
      <c r="AT668" s="2"/>
    </row>
    <row r="669" spans="3:46" ht="16.5" customHeight="1">
      <c r="C669" s="1"/>
      <c r="D669" s="2"/>
      <c r="E669" s="1"/>
      <c r="F669" s="2"/>
      <c r="J669" s="2"/>
      <c r="L669" s="2"/>
      <c r="M669" s="2"/>
      <c r="AH669" s="2"/>
      <c r="AQ669" s="2"/>
      <c r="AS669" s="2"/>
      <c r="AT669" s="2"/>
    </row>
    <row r="670" spans="3:46" ht="16.5" customHeight="1">
      <c r="C670" s="1"/>
      <c r="D670" s="2"/>
      <c r="E670" s="1"/>
      <c r="F670" s="2"/>
      <c r="J670" s="2"/>
      <c r="L670" s="2"/>
      <c r="M670" s="2"/>
      <c r="AH670" s="2"/>
      <c r="AQ670" s="2"/>
      <c r="AS670" s="2"/>
      <c r="AT670" s="2"/>
    </row>
    <row r="671" spans="3:46" ht="16.5" customHeight="1">
      <c r="C671" s="1"/>
      <c r="D671" s="2"/>
      <c r="E671" s="1"/>
      <c r="F671" s="2"/>
      <c r="J671" s="2"/>
      <c r="L671" s="2"/>
      <c r="M671" s="2"/>
      <c r="AH671" s="2"/>
      <c r="AQ671" s="2"/>
      <c r="AS671" s="2"/>
      <c r="AT671" s="2"/>
    </row>
    <row r="672" spans="3:46" ht="16.5" customHeight="1">
      <c r="C672" s="1"/>
      <c r="D672" s="2"/>
      <c r="E672" s="1"/>
      <c r="F672" s="2"/>
      <c r="J672" s="2"/>
      <c r="L672" s="2"/>
      <c r="M672" s="2"/>
      <c r="AH672" s="2"/>
      <c r="AQ672" s="2"/>
      <c r="AS672" s="2"/>
      <c r="AT672" s="2"/>
    </row>
    <row r="673" spans="3:46" ht="16.5" customHeight="1">
      <c r="C673" s="1"/>
      <c r="D673" s="2"/>
      <c r="E673" s="1"/>
      <c r="F673" s="2"/>
      <c r="J673" s="2"/>
      <c r="L673" s="2"/>
      <c r="M673" s="2"/>
      <c r="AH673" s="2"/>
      <c r="AQ673" s="2"/>
      <c r="AS673" s="2"/>
      <c r="AT673" s="2"/>
    </row>
    <row r="674" spans="3:46" ht="16.5" customHeight="1">
      <c r="C674" s="1"/>
      <c r="D674" s="2"/>
      <c r="E674" s="1"/>
      <c r="F674" s="2"/>
      <c r="J674" s="2"/>
      <c r="L674" s="2"/>
      <c r="M674" s="2"/>
      <c r="AH674" s="2"/>
      <c r="AQ674" s="2"/>
      <c r="AS674" s="2"/>
      <c r="AT674" s="2"/>
    </row>
    <row r="675" spans="3:46" ht="16.5" customHeight="1">
      <c r="C675" s="1"/>
      <c r="D675" s="2"/>
      <c r="E675" s="1"/>
      <c r="F675" s="2"/>
      <c r="J675" s="2"/>
      <c r="L675" s="2"/>
      <c r="M675" s="2"/>
      <c r="AH675" s="2"/>
      <c r="AQ675" s="2"/>
      <c r="AS675" s="2"/>
      <c r="AT675" s="2"/>
    </row>
    <row r="676" spans="3:46" ht="16.5" customHeight="1">
      <c r="C676" s="1"/>
      <c r="D676" s="2"/>
      <c r="E676" s="1"/>
      <c r="F676" s="2"/>
      <c r="J676" s="2"/>
      <c r="L676" s="2"/>
      <c r="M676" s="2"/>
      <c r="AH676" s="2"/>
      <c r="AQ676" s="2"/>
      <c r="AS676" s="2"/>
      <c r="AT676" s="2"/>
    </row>
    <row r="677" spans="3:46" ht="16.5" customHeight="1">
      <c r="C677" s="1"/>
      <c r="D677" s="2"/>
      <c r="E677" s="1"/>
      <c r="F677" s="2"/>
      <c r="J677" s="2"/>
      <c r="L677" s="2"/>
      <c r="M677" s="2"/>
      <c r="AH677" s="2"/>
      <c r="AQ677" s="2"/>
      <c r="AS677" s="2"/>
      <c r="AT677" s="2"/>
    </row>
    <row r="678" spans="3:46" ht="16.5" customHeight="1">
      <c r="C678" s="1"/>
      <c r="D678" s="2"/>
      <c r="E678" s="1"/>
      <c r="F678" s="2"/>
      <c r="J678" s="2"/>
      <c r="L678" s="2"/>
      <c r="M678" s="2"/>
      <c r="AH678" s="2"/>
      <c r="AQ678" s="2"/>
      <c r="AS678" s="2"/>
      <c r="AT678" s="2"/>
    </row>
    <row r="679" spans="3:46" ht="16.5" customHeight="1">
      <c r="C679" s="1"/>
      <c r="D679" s="2"/>
      <c r="E679" s="1"/>
      <c r="F679" s="2"/>
      <c r="J679" s="2"/>
      <c r="L679" s="2"/>
      <c r="M679" s="2"/>
      <c r="AH679" s="2"/>
      <c r="AQ679" s="2"/>
      <c r="AS679" s="2"/>
      <c r="AT679" s="2"/>
    </row>
    <row r="680" spans="3:46" ht="16.5" customHeight="1">
      <c r="C680" s="1"/>
      <c r="D680" s="2"/>
      <c r="E680" s="1"/>
      <c r="F680" s="2"/>
      <c r="J680" s="2"/>
      <c r="L680" s="2"/>
      <c r="M680" s="2"/>
      <c r="AH680" s="2"/>
      <c r="AQ680" s="2"/>
      <c r="AS680" s="2"/>
      <c r="AT680" s="2"/>
    </row>
    <row r="681" spans="3:46" ht="16.5" customHeight="1">
      <c r="C681" s="1"/>
      <c r="D681" s="2"/>
      <c r="E681" s="1"/>
      <c r="F681" s="2"/>
      <c r="J681" s="2"/>
      <c r="L681" s="2"/>
      <c r="M681" s="2"/>
      <c r="AH681" s="2"/>
      <c r="AQ681" s="2"/>
      <c r="AS681" s="2"/>
      <c r="AT681" s="2"/>
    </row>
    <row r="682" spans="3:46" ht="16.5" customHeight="1">
      <c r="C682" s="1"/>
      <c r="D682" s="2"/>
      <c r="E682" s="1"/>
      <c r="F682" s="2"/>
      <c r="J682" s="2"/>
      <c r="L682" s="2"/>
      <c r="M682" s="2"/>
      <c r="AH682" s="2"/>
      <c r="AQ682" s="2"/>
      <c r="AS682" s="2"/>
      <c r="AT682" s="2"/>
    </row>
    <row r="683" spans="3:46" ht="16.5" customHeight="1">
      <c r="C683" s="1"/>
      <c r="D683" s="2"/>
      <c r="E683" s="1"/>
      <c r="F683" s="2"/>
      <c r="J683" s="2"/>
      <c r="L683" s="2"/>
      <c r="M683" s="2"/>
      <c r="AH683" s="2"/>
      <c r="AQ683" s="2"/>
      <c r="AS683" s="2"/>
      <c r="AT683" s="2"/>
    </row>
    <row r="684" spans="3:46" ht="16.5" customHeight="1">
      <c r="C684" s="1"/>
      <c r="D684" s="2"/>
      <c r="E684" s="1"/>
      <c r="F684" s="2"/>
      <c r="J684" s="2"/>
      <c r="L684" s="2"/>
      <c r="M684" s="2"/>
      <c r="AH684" s="2"/>
      <c r="AQ684" s="2"/>
      <c r="AS684" s="2"/>
      <c r="AT684" s="2"/>
    </row>
    <row r="685" spans="3:46" ht="16.5" customHeight="1">
      <c r="C685" s="1"/>
      <c r="D685" s="2"/>
      <c r="E685" s="1"/>
      <c r="F685" s="2"/>
      <c r="J685" s="2"/>
      <c r="L685" s="2"/>
      <c r="M685" s="2"/>
      <c r="AH685" s="2"/>
      <c r="AQ685" s="2"/>
      <c r="AS685" s="2"/>
      <c r="AT685" s="2"/>
    </row>
    <row r="686" spans="3:46" ht="16.5" customHeight="1">
      <c r="C686" s="1"/>
      <c r="D686" s="2"/>
      <c r="E686" s="1"/>
      <c r="F686" s="2"/>
      <c r="J686" s="2"/>
      <c r="L686" s="2"/>
      <c r="M686" s="2"/>
      <c r="AH686" s="2"/>
      <c r="AQ686" s="2"/>
      <c r="AS686" s="2"/>
      <c r="AT686" s="2"/>
    </row>
    <row r="687" spans="3:46" ht="16.5" customHeight="1">
      <c r="C687" s="1"/>
      <c r="D687" s="2"/>
      <c r="E687" s="1"/>
      <c r="F687" s="2"/>
      <c r="J687" s="2"/>
      <c r="L687" s="2"/>
      <c r="M687" s="2"/>
      <c r="AH687" s="2"/>
      <c r="AQ687" s="2"/>
      <c r="AS687" s="2"/>
      <c r="AT687" s="2"/>
    </row>
    <row r="688" spans="3:46" ht="16.5" customHeight="1">
      <c r="C688" s="1"/>
      <c r="D688" s="2"/>
      <c r="E688" s="1"/>
      <c r="F688" s="2"/>
      <c r="J688" s="2"/>
      <c r="L688" s="2"/>
      <c r="M688" s="2"/>
      <c r="AH688" s="2"/>
      <c r="AQ688" s="2"/>
      <c r="AS688" s="2"/>
      <c r="AT688" s="2"/>
    </row>
    <row r="689" spans="3:46" ht="16.5" customHeight="1">
      <c r="C689" s="1"/>
      <c r="D689" s="2"/>
      <c r="E689" s="1"/>
      <c r="F689" s="2"/>
      <c r="J689" s="2"/>
      <c r="L689" s="2"/>
      <c r="M689" s="2"/>
      <c r="AH689" s="2"/>
      <c r="AQ689" s="2"/>
      <c r="AS689" s="2"/>
      <c r="AT689" s="2"/>
    </row>
    <row r="690" spans="3:46" ht="16.5" customHeight="1">
      <c r="C690" s="1"/>
      <c r="D690" s="2"/>
      <c r="E690" s="1"/>
      <c r="F690" s="2"/>
      <c r="J690" s="2"/>
      <c r="L690" s="2"/>
      <c r="M690" s="2"/>
      <c r="AH690" s="2"/>
      <c r="AQ690" s="2"/>
      <c r="AS690" s="2"/>
      <c r="AT690" s="2"/>
    </row>
    <row r="691" spans="3:46" ht="16.5" customHeight="1">
      <c r="C691" s="1"/>
      <c r="D691" s="2"/>
      <c r="E691" s="1"/>
      <c r="F691" s="2"/>
      <c r="J691" s="2"/>
      <c r="L691" s="2"/>
      <c r="M691" s="2"/>
      <c r="AH691" s="2"/>
      <c r="AQ691" s="2"/>
      <c r="AS691" s="2"/>
      <c r="AT691" s="2"/>
    </row>
    <row r="692" spans="3:46" ht="16.5" customHeight="1">
      <c r="C692" s="1"/>
      <c r="D692" s="2"/>
      <c r="E692" s="1"/>
      <c r="F692" s="2"/>
      <c r="J692" s="2"/>
      <c r="L692" s="2"/>
      <c r="M692" s="2"/>
      <c r="AH692" s="2"/>
      <c r="AQ692" s="2"/>
      <c r="AS692" s="2"/>
      <c r="AT692" s="2"/>
    </row>
    <row r="693" spans="3:46" ht="16.5" customHeight="1">
      <c r="C693" s="1"/>
      <c r="D693" s="2"/>
      <c r="E693" s="1"/>
      <c r="F693" s="2"/>
      <c r="J693" s="2"/>
      <c r="L693" s="2"/>
      <c r="M693" s="2"/>
      <c r="AH693" s="2"/>
      <c r="AQ693" s="2"/>
      <c r="AS693" s="2"/>
      <c r="AT693" s="2"/>
    </row>
    <row r="694" spans="3:46" ht="16.5" customHeight="1">
      <c r="C694" s="1"/>
      <c r="D694" s="2"/>
      <c r="E694" s="1"/>
      <c r="F694" s="2"/>
      <c r="J694" s="2"/>
      <c r="L694" s="2"/>
      <c r="M694" s="2"/>
      <c r="AH694" s="2"/>
      <c r="AQ694" s="2"/>
      <c r="AS694" s="2"/>
      <c r="AT694" s="2"/>
    </row>
    <row r="695" spans="3:46" ht="16.5" customHeight="1">
      <c r="C695" s="1"/>
      <c r="D695" s="2"/>
      <c r="E695" s="1"/>
      <c r="F695" s="2"/>
      <c r="J695" s="2"/>
      <c r="L695" s="2"/>
      <c r="M695" s="2"/>
      <c r="AH695" s="2"/>
      <c r="AQ695" s="2"/>
      <c r="AS695" s="2"/>
      <c r="AT695" s="2"/>
    </row>
    <row r="696" spans="3:46" ht="16.5" customHeight="1">
      <c r="C696" s="1"/>
      <c r="D696" s="2"/>
      <c r="E696" s="1"/>
      <c r="F696" s="2"/>
      <c r="J696" s="2"/>
      <c r="L696" s="2"/>
      <c r="M696" s="2"/>
      <c r="AH696" s="2"/>
      <c r="AQ696" s="2"/>
      <c r="AS696" s="2"/>
      <c r="AT696" s="2"/>
    </row>
    <row r="697" spans="3:46" ht="16.5" customHeight="1">
      <c r="C697" s="1"/>
      <c r="D697" s="2"/>
      <c r="E697" s="1"/>
      <c r="F697" s="2"/>
      <c r="J697" s="2"/>
      <c r="L697" s="2"/>
      <c r="M697" s="2"/>
      <c r="AH697" s="2"/>
      <c r="AQ697" s="2"/>
      <c r="AS697" s="2"/>
      <c r="AT697" s="2"/>
    </row>
    <row r="698" spans="3:46" ht="16.5" customHeight="1">
      <c r="C698" s="1"/>
      <c r="D698" s="2"/>
      <c r="E698" s="1"/>
      <c r="F698" s="2"/>
      <c r="J698" s="2"/>
      <c r="L698" s="2"/>
      <c r="M698" s="2"/>
      <c r="AH698" s="2"/>
      <c r="AQ698" s="2"/>
      <c r="AS698" s="2"/>
      <c r="AT698" s="2"/>
    </row>
    <row r="699" spans="3:46" ht="16.5" customHeight="1">
      <c r="C699" s="1"/>
      <c r="D699" s="2"/>
      <c r="E699" s="1"/>
      <c r="F699" s="2"/>
      <c r="J699" s="2"/>
      <c r="L699" s="2"/>
      <c r="M699" s="2"/>
      <c r="AH699" s="2"/>
      <c r="AQ699" s="2"/>
      <c r="AS699" s="2"/>
      <c r="AT699" s="2"/>
    </row>
    <row r="700" spans="3:46" ht="16.5" customHeight="1">
      <c r="C700" s="1"/>
      <c r="D700" s="2"/>
      <c r="E700" s="1"/>
      <c r="F700" s="2"/>
      <c r="J700" s="2"/>
      <c r="L700" s="2"/>
      <c r="M700" s="2"/>
      <c r="AH700" s="2"/>
      <c r="AQ700" s="2"/>
      <c r="AS700" s="2"/>
      <c r="AT700" s="2"/>
    </row>
    <row r="701" spans="3:46" ht="16.5" customHeight="1">
      <c r="C701" s="1"/>
      <c r="D701" s="2"/>
      <c r="E701" s="1"/>
      <c r="F701" s="2"/>
      <c r="J701" s="2"/>
      <c r="L701" s="2"/>
      <c r="M701" s="2"/>
      <c r="AH701" s="2"/>
      <c r="AQ701" s="2"/>
      <c r="AS701" s="2"/>
      <c r="AT701" s="2"/>
    </row>
    <row r="702" spans="3:46" ht="16.5" customHeight="1">
      <c r="C702" s="1"/>
      <c r="D702" s="2"/>
      <c r="E702" s="1"/>
      <c r="F702" s="2"/>
      <c r="J702" s="2"/>
      <c r="L702" s="2"/>
      <c r="M702" s="2"/>
      <c r="AH702" s="2"/>
      <c r="AQ702" s="2"/>
      <c r="AS702" s="2"/>
      <c r="AT702" s="2"/>
    </row>
    <row r="703" spans="3:46" ht="16.5" customHeight="1">
      <c r="C703" s="1"/>
      <c r="D703" s="2"/>
      <c r="E703" s="1"/>
      <c r="F703" s="2"/>
      <c r="J703" s="2"/>
      <c r="L703" s="2"/>
      <c r="M703" s="2"/>
      <c r="AH703" s="2"/>
      <c r="AQ703" s="2"/>
      <c r="AS703" s="2"/>
      <c r="AT703" s="2"/>
    </row>
    <row r="704" spans="3:46" ht="16.5" customHeight="1">
      <c r="C704" s="1"/>
      <c r="D704" s="2"/>
      <c r="E704" s="1"/>
      <c r="F704" s="2"/>
      <c r="J704" s="2"/>
      <c r="L704" s="2"/>
      <c r="M704" s="2"/>
      <c r="AH704" s="2"/>
      <c r="AQ704" s="2"/>
      <c r="AS704" s="2"/>
      <c r="AT704" s="2"/>
    </row>
    <row r="705" spans="3:46" ht="16.5" customHeight="1">
      <c r="C705" s="1"/>
      <c r="D705" s="2"/>
      <c r="E705" s="1"/>
      <c r="F705" s="2"/>
      <c r="J705" s="2"/>
      <c r="L705" s="2"/>
      <c r="M705" s="2"/>
      <c r="AH705" s="2"/>
      <c r="AQ705" s="2"/>
      <c r="AS705" s="2"/>
      <c r="AT705" s="2"/>
    </row>
    <row r="706" spans="3:46" ht="16.5" customHeight="1">
      <c r="C706" s="1"/>
      <c r="D706" s="2"/>
      <c r="E706" s="1"/>
      <c r="F706" s="2"/>
      <c r="J706" s="2"/>
      <c r="L706" s="2"/>
      <c r="M706" s="2"/>
      <c r="AH706" s="2"/>
      <c r="AQ706" s="2"/>
      <c r="AS706" s="2"/>
      <c r="AT706" s="2"/>
    </row>
    <row r="707" spans="3:46" ht="16.5" customHeight="1">
      <c r="C707" s="1"/>
      <c r="D707" s="2"/>
      <c r="E707" s="1"/>
      <c r="F707" s="2"/>
      <c r="J707" s="2"/>
      <c r="L707" s="2"/>
      <c r="M707" s="2"/>
      <c r="AH707" s="2"/>
      <c r="AQ707" s="2"/>
      <c r="AS707" s="2"/>
      <c r="AT707" s="2"/>
    </row>
    <row r="708" spans="3:46" ht="16.5" customHeight="1">
      <c r="C708" s="1"/>
      <c r="D708" s="2"/>
      <c r="E708" s="1"/>
      <c r="F708" s="2"/>
      <c r="J708" s="2"/>
      <c r="L708" s="2"/>
      <c r="M708" s="2"/>
      <c r="AH708" s="2"/>
      <c r="AQ708" s="2"/>
      <c r="AS708" s="2"/>
      <c r="AT708" s="2"/>
    </row>
    <row r="709" spans="3:46" ht="16.5" customHeight="1">
      <c r="C709" s="1"/>
      <c r="D709" s="2"/>
      <c r="E709" s="1"/>
      <c r="F709" s="2"/>
      <c r="J709" s="2"/>
      <c r="L709" s="2"/>
      <c r="M709" s="2"/>
      <c r="AH709" s="2"/>
      <c r="AQ709" s="2"/>
      <c r="AS709" s="2"/>
      <c r="AT709" s="2"/>
    </row>
    <row r="710" spans="3:46" ht="16.5" customHeight="1">
      <c r="C710" s="1"/>
      <c r="D710" s="2"/>
      <c r="E710" s="1"/>
      <c r="F710" s="2"/>
      <c r="J710" s="2"/>
      <c r="L710" s="2"/>
      <c r="M710" s="2"/>
      <c r="AH710" s="2"/>
      <c r="AQ710" s="2"/>
      <c r="AS710" s="2"/>
      <c r="AT710" s="2"/>
    </row>
    <row r="711" spans="3:46" ht="16.5" customHeight="1">
      <c r="C711" s="1"/>
      <c r="D711" s="2"/>
      <c r="E711" s="1"/>
      <c r="F711" s="2"/>
      <c r="J711" s="2"/>
      <c r="L711" s="2"/>
      <c r="M711" s="2"/>
      <c r="AH711" s="2"/>
      <c r="AQ711" s="2"/>
      <c r="AS711" s="2"/>
      <c r="AT711" s="2"/>
    </row>
    <row r="712" spans="3:46" ht="16.5" customHeight="1">
      <c r="C712" s="1"/>
      <c r="D712" s="2"/>
      <c r="E712" s="1"/>
      <c r="F712" s="2"/>
      <c r="J712" s="2"/>
      <c r="L712" s="2"/>
      <c r="M712" s="2"/>
      <c r="AH712" s="2"/>
      <c r="AQ712" s="2"/>
      <c r="AS712" s="2"/>
      <c r="AT712" s="2"/>
    </row>
    <row r="713" spans="3:46" ht="16.5" customHeight="1">
      <c r="C713" s="1"/>
      <c r="D713" s="2"/>
      <c r="E713" s="1"/>
      <c r="F713" s="2"/>
      <c r="J713" s="2"/>
      <c r="L713" s="2"/>
      <c r="M713" s="2"/>
      <c r="AH713" s="2"/>
      <c r="AQ713" s="2"/>
      <c r="AS713" s="2"/>
      <c r="AT713" s="2"/>
    </row>
    <row r="714" spans="3:46" ht="16.5" customHeight="1">
      <c r="C714" s="1"/>
      <c r="D714" s="2"/>
      <c r="E714" s="1"/>
      <c r="F714" s="2"/>
      <c r="J714" s="2"/>
      <c r="L714" s="2"/>
      <c r="M714" s="2"/>
      <c r="AH714" s="2"/>
      <c r="AQ714" s="2"/>
      <c r="AS714" s="2"/>
      <c r="AT714" s="2"/>
    </row>
    <row r="715" spans="3:46" ht="16.5" customHeight="1">
      <c r="C715" s="1"/>
      <c r="D715" s="2"/>
      <c r="E715" s="1"/>
      <c r="F715" s="2"/>
      <c r="J715" s="2"/>
      <c r="L715" s="2"/>
      <c r="M715" s="2"/>
      <c r="AH715" s="2"/>
      <c r="AQ715" s="2"/>
      <c r="AS715" s="2"/>
      <c r="AT715" s="2"/>
    </row>
    <row r="716" spans="3:46" ht="16.5" customHeight="1">
      <c r="C716" s="1"/>
      <c r="D716" s="2"/>
      <c r="E716" s="1"/>
      <c r="F716" s="2"/>
      <c r="J716" s="2"/>
      <c r="L716" s="2"/>
      <c r="M716" s="2"/>
      <c r="AH716" s="2"/>
      <c r="AQ716" s="2"/>
      <c r="AS716" s="2"/>
      <c r="AT716" s="2"/>
    </row>
    <row r="717" spans="3:46" ht="16.5" customHeight="1">
      <c r="C717" s="1"/>
      <c r="D717" s="2"/>
      <c r="E717" s="1"/>
      <c r="F717" s="2"/>
      <c r="J717" s="2"/>
      <c r="L717" s="2"/>
      <c r="M717" s="2"/>
      <c r="AH717" s="2"/>
      <c r="AQ717" s="2"/>
      <c r="AS717" s="2"/>
      <c r="AT717" s="2"/>
    </row>
    <row r="718" spans="3:46" ht="16.5" customHeight="1">
      <c r="C718" s="1"/>
      <c r="D718" s="2"/>
      <c r="E718" s="1"/>
      <c r="F718" s="2"/>
      <c r="J718" s="2"/>
      <c r="L718" s="2"/>
      <c r="M718" s="2"/>
      <c r="AH718" s="2"/>
      <c r="AQ718" s="2"/>
      <c r="AS718" s="2"/>
      <c r="AT718" s="2"/>
    </row>
    <row r="719" spans="3:46" ht="16.5" customHeight="1">
      <c r="C719" s="1"/>
      <c r="D719" s="2"/>
      <c r="E719" s="1"/>
      <c r="F719" s="2"/>
      <c r="J719" s="2"/>
      <c r="L719" s="2"/>
      <c r="M719" s="2"/>
      <c r="AH719" s="2"/>
      <c r="AQ719" s="2"/>
      <c r="AS719" s="2"/>
      <c r="AT719" s="2"/>
    </row>
    <row r="720" spans="3:46" ht="16.5" customHeight="1">
      <c r="C720" s="1"/>
      <c r="D720" s="2"/>
      <c r="E720" s="1"/>
      <c r="F720" s="2"/>
      <c r="J720" s="2"/>
      <c r="L720" s="2"/>
      <c r="M720" s="2"/>
      <c r="AH720" s="2"/>
      <c r="AQ720" s="2"/>
      <c r="AS720" s="2"/>
      <c r="AT720" s="2"/>
    </row>
    <row r="721" spans="3:46" ht="16.5" customHeight="1">
      <c r="C721" s="1"/>
      <c r="D721" s="2"/>
      <c r="E721" s="1"/>
      <c r="F721" s="2"/>
      <c r="J721" s="2"/>
      <c r="L721" s="2"/>
      <c r="M721" s="2"/>
      <c r="AH721" s="2"/>
      <c r="AQ721" s="2"/>
      <c r="AS721" s="2"/>
      <c r="AT721" s="2"/>
    </row>
    <row r="722" spans="3:46" ht="16.5" customHeight="1">
      <c r="C722" s="1"/>
      <c r="D722" s="2"/>
      <c r="E722" s="1"/>
      <c r="F722" s="2"/>
      <c r="J722" s="2"/>
      <c r="L722" s="2"/>
      <c r="M722" s="2"/>
      <c r="AH722" s="2"/>
      <c r="AQ722" s="2"/>
      <c r="AS722" s="2"/>
      <c r="AT722" s="2"/>
    </row>
    <row r="723" spans="3:46" ht="16.5" customHeight="1">
      <c r="C723" s="1"/>
      <c r="D723" s="2"/>
      <c r="E723" s="1"/>
      <c r="F723" s="2"/>
      <c r="J723" s="2"/>
      <c r="L723" s="2"/>
      <c r="M723" s="2"/>
      <c r="AH723" s="2"/>
      <c r="AQ723" s="2"/>
      <c r="AS723" s="2"/>
      <c r="AT723" s="2"/>
    </row>
    <row r="724" spans="3:46" ht="16.5" customHeight="1">
      <c r="C724" s="1"/>
      <c r="D724" s="2"/>
      <c r="E724" s="1"/>
      <c r="F724" s="2"/>
      <c r="J724" s="2"/>
      <c r="L724" s="2"/>
      <c r="M724" s="2"/>
      <c r="AH724" s="2"/>
      <c r="AQ724" s="2"/>
      <c r="AS724" s="2"/>
      <c r="AT724" s="2"/>
    </row>
    <row r="725" spans="3:46" ht="16.5" customHeight="1">
      <c r="C725" s="1"/>
      <c r="D725" s="2"/>
      <c r="E725" s="1"/>
      <c r="F725" s="2"/>
      <c r="J725" s="2"/>
      <c r="L725" s="2"/>
      <c r="M725" s="2"/>
      <c r="AH725" s="2"/>
      <c r="AQ725" s="2"/>
      <c r="AS725" s="2"/>
      <c r="AT725" s="2"/>
    </row>
    <row r="726" spans="3:46" ht="16.5" customHeight="1">
      <c r="C726" s="1"/>
      <c r="D726" s="2"/>
      <c r="E726" s="1"/>
      <c r="F726" s="2"/>
      <c r="J726" s="2"/>
      <c r="L726" s="2"/>
      <c r="M726" s="2"/>
      <c r="AH726" s="2"/>
      <c r="AQ726" s="2"/>
      <c r="AS726" s="2"/>
      <c r="AT726" s="2"/>
    </row>
    <row r="727" spans="3:46" ht="16.5" customHeight="1">
      <c r="C727" s="1"/>
      <c r="D727" s="2"/>
      <c r="E727" s="1"/>
      <c r="F727" s="2"/>
      <c r="J727" s="2"/>
      <c r="L727" s="2"/>
      <c r="M727" s="2"/>
      <c r="AH727" s="2"/>
      <c r="AQ727" s="2"/>
      <c r="AS727" s="2"/>
      <c r="AT727" s="2"/>
    </row>
    <row r="728" spans="3:46" ht="16.5" customHeight="1">
      <c r="C728" s="1"/>
      <c r="D728" s="2"/>
      <c r="E728" s="1"/>
      <c r="F728" s="2"/>
      <c r="J728" s="2"/>
      <c r="L728" s="2"/>
      <c r="M728" s="2"/>
      <c r="AH728" s="2"/>
      <c r="AQ728" s="2"/>
      <c r="AS728" s="2"/>
      <c r="AT728" s="2"/>
    </row>
    <row r="729" spans="3:46" ht="16.5" customHeight="1">
      <c r="C729" s="1"/>
      <c r="D729" s="2"/>
      <c r="E729" s="1"/>
      <c r="F729" s="2"/>
      <c r="J729" s="2"/>
      <c r="L729" s="2"/>
      <c r="M729" s="2"/>
      <c r="AH729" s="2"/>
      <c r="AQ729" s="2"/>
      <c r="AS729" s="2"/>
      <c r="AT729" s="2"/>
    </row>
    <row r="730" spans="3:46" ht="16.5" customHeight="1">
      <c r="C730" s="1"/>
      <c r="D730" s="2"/>
      <c r="E730" s="1"/>
      <c r="F730" s="2"/>
      <c r="J730" s="2"/>
      <c r="L730" s="2"/>
      <c r="M730" s="2"/>
      <c r="AH730" s="2"/>
      <c r="AQ730" s="2"/>
      <c r="AS730" s="2"/>
      <c r="AT730" s="2"/>
    </row>
    <row r="731" spans="3:46" ht="16.5" customHeight="1">
      <c r="C731" s="1"/>
      <c r="D731" s="2"/>
      <c r="E731" s="1"/>
      <c r="F731" s="2"/>
      <c r="J731" s="2"/>
      <c r="L731" s="2"/>
      <c r="M731" s="2"/>
      <c r="AH731" s="2"/>
      <c r="AQ731" s="2"/>
      <c r="AS731" s="2"/>
      <c r="AT731" s="2"/>
    </row>
    <row r="732" spans="3:46" ht="16.5" customHeight="1">
      <c r="C732" s="1"/>
      <c r="D732" s="2"/>
      <c r="E732" s="1"/>
      <c r="F732" s="2"/>
      <c r="J732" s="2"/>
      <c r="L732" s="2"/>
      <c r="M732" s="2"/>
      <c r="AH732" s="2"/>
      <c r="AQ732" s="2"/>
      <c r="AS732" s="2"/>
      <c r="AT732" s="2"/>
    </row>
    <row r="733" spans="3:46" ht="16.5" customHeight="1">
      <c r="C733" s="1"/>
      <c r="D733" s="2"/>
      <c r="E733" s="1"/>
      <c r="F733" s="2"/>
      <c r="J733" s="2"/>
      <c r="L733" s="2"/>
      <c r="M733" s="2"/>
      <c r="AH733" s="2"/>
      <c r="AQ733" s="2"/>
      <c r="AS733" s="2"/>
      <c r="AT733" s="2"/>
    </row>
    <row r="734" spans="3:46" ht="16.5" customHeight="1">
      <c r="C734" s="1"/>
      <c r="D734" s="2"/>
      <c r="E734" s="1"/>
      <c r="F734" s="2"/>
      <c r="J734" s="2"/>
      <c r="L734" s="2"/>
      <c r="M734" s="2"/>
      <c r="AH734" s="2"/>
      <c r="AQ734" s="2"/>
      <c r="AS734" s="2"/>
      <c r="AT734" s="2"/>
    </row>
    <row r="735" spans="3:46" ht="16.5" customHeight="1">
      <c r="C735" s="1"/>
      <c r="D735" s="2"/>
      <c r="E735" s="1"/>
      <c r="F735" s="2"/>
      <c r="J735" s="2"/>
      <c r="L735" s="2"/>
      <c r="M735" s="2"/>
      <c r="AH735" s="2"/>
      <c r="AQ735" s="2"/>
      <c r="AS735" s="2"/>
      <c r="AT735" s="2"/>
    </row>
    <row r="736" spans="3:46" ht="16.5" customHeight="1">
      <c r="C736" s="1"/>
      <c r="D736" s="2"/>
      <c r="E736" s="1"/>
      <c r="F736" s="2"/>
      <c r="J736" s="2"/>
      <c r="L736" s="2"/>
      <c r="M736" s="2"/>
      <c r="AH736" s="2"/>
      <c r="AQ736" s="2"/>
      <c r="AS736" s="2"/>
      <c r="AT736" s="2"/>
    </row>
    <row r="737" spans="3:46" ht="16.5" customHeight="1">
      <c r="C737" s="1"/>
      <c r="D737" s="2"/>
      <c r="E737" s="1"/>
      <c r="F737" s="2"/>
      <c r="J737" s="2"/>
      <c r="L737" s="2"/>
      <c r="M737" s="2"/>
      <c r="AH737" s="2"/>
      <c r="AQ737" s="2"/>
      <c r="AS737" s="2"/>
      <c r="AT737" s="2"/>
    </row>
    <row r="738" spans="3:46" ht="16.5" customHeight="1">
      <c r="C738" s="1"/>
      <c r="D738" s="2"/>
      <c r="E738" s="1"/>
      <c r="F738" s="2"/>
      <c r="J738" s="2"/>
      <c r="L738" s="2"/>
      <c r="M738" s="2"/>
      <c r="AH738" s="2"/>
      <c r="AQ738" s="2"/>
      <c r="AS738" s="2"/>
      <c r="AT738" s="2"/>
    </row>
    <row r="739" spans="3:46" ht="16.5" customHeight="1">
      <c r="C739" s="1"/>
      <c r="D739" s="2"/>
      <c r="E739" s="1"/>
      <c r="F739" s="2"/>
      <c r="J739" s="2"/>
      <c r="L739" s="2"/>
      <c r="M739" s="2"/>
      <c r="AH739" s="2"/>
      <c r="AQ739" s="2"/>
      <c r="AS739" s="2"/>
      <c r="AT739" s="2"/>
    </row>
    <row r="740" spans="3:46" ht="16.5" customHeight="1">
      <c r="C740" s="1"/>
      <c r="D740" s="2"/>
      <c r="E740" s="1"/>
      <c r="F740" s="2"/>
      <c r="J740" s="2"/>
      <c r="L740" s="2"/>
      <c r="M740" s="2"/>
      <c r="AH740" s="2"/>
      <c r="AQ740" s="2"/>
      <c r="AS740" s="2"/>
      <c r="AT740" s="2"/>
    </row>
    <row r="741" spans="3:46" ht="16.5" customHeight="1">
      <c r="C741" s="1"/>
      <c r="D741" s="2"/>
      <c r="E741" s="1"/>
      <c r="F741" s="2"/>
      <c r="J741" s="2"/>
      <c r="L741" s="2"/>
      <c r="M741" s="2"/>
      <c r="AH741" s="2"/>
      <c r="AQ741" s="2"/>
      <c r="AS741" s="2"/>
      <c r="AT741" s="2"/>
    </row>
    <row r="742" spans="3:46" ht="16.5" customHeight="1">
      <c r="C742" s="1"/>
      <c r="D742" s="2"/>
      <c r="E742" s="1"/>
      <c r="F742" s="2"/>
      <c r="J742" s="2"/>
      <c r="L742" s="2"/>
      <c r="M742" s="2"/>
      <c r="AH742" s="2"/>
      <c r="AQ742" s="2"/>
      <c r="AS742" s="2"/>
      <c r="AT742" s="2"/>
    </row>
    <row r="743" spans="3:46" ht="16.5" customHeight="1">
      <c r="C743" s="1"/>
      <c r="D743" s="2"/>
      <c r="E743" s="1"/>
      <c r="F743" s="2"/>
      <c r="J743" s="2"/>
      <c r="L743" s="2"/>
      <c r="M743" s="2"/>
      <c r="AH743" s="2"/>
      <c r="AQ743" s="2"/>
      <c r="AS743" s="2"/>
      <c r="AT743" s="2"/>
    </row>
    <row r="744" spans="3:46" ht="16.5" customHeight="1">
      <c r="C744" s="1"/>
      <c r="D744" s="2"/>
      <c r="E744" s="1"/>
      <c r="F744" s="2"/>
      <c r="J744" s="2"/>
      <c r="L744" s="2"/>
      <c r="M744" s="2"/>
      <c r="AH744" s="2"/>
      <c r="AQ744" s="2"/>
      <c r="AS744" s="2"/>
      <c r="AT744" s="2"/>
    </row>
    <row r="745" spans="3:46" ht="16.5" customHeight="1">
      <c r="C745" s="1"/>
      <c r="D745" s="2"/>
      <c r="E745" s="1"/>
      <c r="F745" s="2"/>
      <c r="J745" s="2"/>
      <c r="L745" s="2"/>
      <c r="M745" s="2"/>
      <c r="AH745" s="2"/>
      <c r="AQ745" s="2"/>
      <c r="AS745" s="2"/>
      <c r="AT745" s="2"/>
    </row>
    <row r="746" spans="3:46" ht="16.5" customHeight="1">
      <c r="C746" s="1"/>
      <c r="D746" s="2"/>
      <c r="E746" s="1"/>
      <c r="F746" s="2"/>
      <c r="J746" s="2"/>
      <c r="L746" s="2"/>
      <c r="M746" s="2"/>
      <c r="AH746" s="2"/>
      <c r="AQ746" s="2"/>
      <c r="AS746" s="2"/>
      <c r="AT746" s="2"/>
    </row>
    <row r="747" spans="3:46" ht="16.5" customHeight="1">
      <c r="C747" s="1"/>
      <c r="D747" s="2"/>
      <c r="E747" s="1"/>
      <c r="F747" s="2"/>
      <c r="J747" s="2"/>
      <c r="L747" s="2"/>
      <c r="M747" s="2"/>
      <c r="AH747" s="2"/>
      <c r="AQ747" s="2"/>
      <c r="AS747" s="2"/>
      <c r="AT747" s="2"/>
    </row>
    <row r="748" spans="3:46" ht="16.5" customHeight="1">
      <c r="C748" s="1"/>
      <c r="D748" s="2"/>
      <c r="E748" s="1"/>
      <c r="F748" s="2"/>
      <c r="J748" s="2"/>
      <c r="L748" s="2"/>
      <c r="M748" s="2"/>
      <c r="AH748" s="2"/>
      <c r="AQ748" s="2"/>
      <c r="AS748" s="2"/>
      <c r="AT748" s="2"/>
    </row>
    <row r="749" spans="3:46" ht="16.5" customHeight="1">
      <c r="C749" s="1"/>
      <c r="D749" s="2"/>
      <c r="E749" s="1"/>
      <c r="F749" s="2"/>
      <c r="J749" s="2"/>
      <c r="L749" s="2"/>
      <c r="M749" s="2"/>
      <c r="AH749" s="2"/>
      <c r="AQ749" s="2"/>
      <c r="AS749" s="2"/>
      <c r="AT749" s="2"/>
    </row>
    <row r="750" spans="3:46" ht="16.5" customHeight="1">
      <c r="C750" s="1"/>
      <c r="D750" s="2"/>
      <c r="E750" s="1"/>
      <c r="F750" s="2"/>
      <c r="J750" s="2"/>
      <c r="L750" s="2"/>
      <c r="M750" s="2"/>
      <c r="AH750" s="2"/>
      <c r="AQ750" s="2"/>
      <c r="AS750" s="2"/>
      <c r="AT750" s="2"/>
    </row>
    <row r="751" spans="3:46" ht="16.5" customHeight="1">
      <c r="C751" s="1"/>
      <c r="D751" s="2"/>
      <c r="E751" s="1"/>
      <c r="F751" s="2"/>
      <c r="J751" s="2"/>
      <c r="L751" s="2"/>
      <c r="M751" s="2"/>
      <c r="AH751" s="2"/>
      <c r="AQ751" s="2"/>
      <c r="AS751" s="2"/>
      <c r="AT751" s="2"/>
    </row>
    <row r="752" spans="3:46" ht="16.5" customHeight="1">
      <c r="C752" s="1"/>
      <c r="D752" s="2"/>
      <c r="E752" s="1"/>
      <c r="F752" s="2"/>
      <c r="J752" s="2"/>
      <c r="L752" s="2"/>
      <c r="M752" s="2"/>
      <c r="AH752" s="2"/>
      <c r="AQ752" s="2"/>
      <c r="AS752" s="2"/>
      <c r="AT752" s="2"/>
    </row>
    <row r="753" spans="3:46" ht="16.5" customHeight="1">
      <c r="C753" s="1"/>
      <c r="D753" s="2"/>
      <c r="E753" s="1"/>
      <c r="F753" s="2"/>
      <c r="J753" s="2"/>
      <c r="L753" s="2"/>
      <c r="M753" s="2"/>
      <c r="AH753" s="2"/>
      <c r="AQ753" s="2"/>
      <c r="AS753" s="2"/>
      <c r="AT753" s="2"/>
    </row>
    <row r="754" spans="3:46" ht="16.5" customHeight="1">
      <c r="C754" s="1"/>
      <c r="D754" s="2"/>
      <c r="E754" s="1"/>
      <c r="F754" s="2"/>
      <c r="J754" s="2"/>
      <c r="L754" s="2"/>
      <c r="M754" s="2"/>
      <c r="AH754" s="2"/>
      <c r="AQ754" s="2"/>
      <c r="AS754" s="2"/>
      <c r="AT754" s="2"/>
    </row>
    <row r="755" spans="3:46" ht="16.5" customHeight="1">
      <c r="C755" s="1"/>
      <c r="D755" s="2"/>
      <c r="E755" s="1"/>
      <c r="F755" s="2"/>
      <c r="J755" s="2"/>
      <c r="L755" s="2"/>
      <c r="M755" s="2"/>
      <c r="AH755" s="2"/>
      <c r="AQ755" s="2"/>
      <c r="AS755" s="2"/>
      <c r="AT755" s="2"/>
    </row>
    <row r="756" spans="3:46" ht="16.5" customHeight="1">
      <c r="C756" s="1"/>
      <c r="D756" s="2"/>
      <c r="E756" s="1"/>
      <c r="F756" s="2"/>
      <c r="J756" s="2"/>
      <c r="L756" s="2"/>
      <c r="M756" s="2"/>
      <c r="AH756" s="2"/>
      <c r="AQ756" s="2"/>
      <c r="AS756" s="2"/>
      <c r="AT756" s="2"/>
    </row>
    <row r="757" spans="3:46" ht="16.5" customHeight="1">
      <c r="C757" s="1"/>
      <c r="D757" s="2"/>
      <c r="E757" s="1"/>
      <c r="F757" s="2"/>
      <c r="J757" s="2"/>
      <c r="L757" s="2"/>
      <c r="M757" s="2"/>
      <c r="AH757" s="2"/>
      <c r="AQ757" s="2"/>
      <c r="AS757" s="2"/>
      <c r="AT757" s="2"/>
    </row>
    <row r="758" spans="3:46" ht="16.5" customHeight="1">
      <c r="C758" s="1"/>
      <c r="D758" s="2"/>
      <c r="E758" s="1"/>
      <c r="F758" s="2"/>
      <c r="J758" s="2"/>
      <c r="L758" s="2"/>
      <c r="M758" s="2"/>
      <c r="AH758" s="2"/>
      <c r="AQ758" s="2"/>
      <c r="AS758" s="2"/>
      <c r="AT758" s="2"/>
    </row>
    <row r="759" spans="3:46" ht="16.5" customHeight="1">
      <c r="C759" s="1"/>
      <c r="D759" s="2"/>
      <c r="E759" s="1"/>
      <c r="F759" s="2"/>
      <c r="J759" s="2"/>
      <c r="L759" s="2"/>
      <c r="M759" s="2"/>
      <c r="AH759" s="2"/>
      <c r="AQ759" s="2"/>
      <c r="AS759" s="2"/>
      <c r="AT759" s="2"/>
    </row>
    <row r="760" spans="3:46" ht="16.5" customHeight="1">
      <c r="C760" s="1"/>
      <c r="D760" s="2"/>
      <c r="E760" s="1"/>
      <c r="F760" s="2"/>
      <c r="J760" s="2"/>
      <c r="L760" s="2"/>
      <c r="M760" s="2"/>
      <c r="AH760" s="2"/>
      <c r="AQ760" s="2"/>
      <c r="AS760" s="2"/>
      <c r="AT760" s="2"/>
    </row>
    <row r="761" spans="3:46" ht="16.5" customHeight="1">
      <c r="C761" s="1"/>
      <c r="D761" s="2"/>
      <c r="E761" s="1"/>
      <c r="F761" s="2"/>
      <c r="J761" s="2"/>
      <c r="L761" s="2"/>
      <c r="M761" s="2"/>
      <c r="AH761" s="2"/>
      <c r="AQ761" s="2"/>
      <c r="AS761" s="2"/>
      <c r="AT761" s="2"/>
    </row>
    <row r="762" spans="3:46" ht="16.5" customHeight="1">
      <c r="C762" s="1"/>
      <c r="D762" s="2"/>
      <c r="E762" s="1"/>
      <c r="F762" s="2"/>
      <c r="J762" s="2"/>
      <c r="L762" s="2"/>
      <c r="M762" s="2"/>
      <c r="AH762" s="2"/>
      <c r="AQ762" s="2"/>
      <c r="AS762" s="2"/>
      <c r="AT762" s="2"/>
    </row>
    <row r="763" spans="3:46" ht="16.5" customHeight="1">
      <c r="C763" s="1"/>
      <c r="D763" s="2"/>
      <c r="E763" s="1"/>
      <c r="F763" s="2"/>
      <c r="J763" s="2"/>
      <c r="L763" s="2"/>
      <c r="M763" s="2"/>
      <c r="AH763" s="2"/>
      <c r="AQ763" s="2"/>
      <c r="AS763" s="2"/>
      <c r="AT763" s="2"/>
    </row>
    <row r="764" spans="3:46" ht="16.5" customHeight="1">
      <c r="C764" s="1"/>
      <c r="D764" s="2"/>
      <c r="E764" s="1"/>
      <c r="F764" s="2"/>
      <c r="J764" s="2"/>
      <c r="L764" s="2"/>
      <c r="M764" s="2"/>
      <c r="AH764" s="2"/>
      <c r="AQ764" s="2"/>
      <c r="AS764" s="2"/>
      <c r="AT764" s="2"/>
    </row>
    <row r="765" spans="3:46" ht="16.5" customHeight="1">
      <c r="C765" s="1"/>
      <c r="D765" s="2"/>
      <c r="E765" s="1"/>
      <c r="F765" s="2"/>
      <c r="J765" s="2"/>
      <c r="L765" s="2"/>
      <c r="M765" s="2"/>
      <c r="AH765" s="2"/>
      <c r="AQ765" s="2"/>
      <c r="AS765" s="2"/>
      <c r="AT765" s="2"/>
    </row>
    <row r="766" spans="3:46" ht="16.5" customHeight="1">
      <c r="C766" s="1"/>
      <c r="D766" s="2"/>
      <c r="E766" s="1"/>
      <c r="F766" s="2"/>
      <c r="J766" s="2"/>
      <c r="L766" s="2"/>
      <c r="M766" s="2"/>
      <c r="AH766" s="2"/>
      <c r="AQ766" s="2"/>
      <c r="AS766" s="2"/>
      <c r="AT766" s="2"/>
    </row>
    <row r="767" spans="3:46" ht="16.5" customHeight="1">
      <c r="C767" s="1"/>
      <c r="D767" s="2"/>
      <c r="E767" s="1"/>
      <c r="F767" s="2"/>
      <c r="J767" s="2"/>
      <c r="L767" s="2"/>
      <c r="M767" s="2"/>
      <c r="AH767" s="2"/>
      <c r="AQ767" s="2"/>
      <c r="AS767" s="2"/>
      <c r="AT767" s="2"/>
    </row>
    <row r="768" spans="3:46" ht="16.5" customHeight="1">
      <c r="C768" s="1"/>
      <c r="D768" s="2"/>
      <c r="E768" s="1"/>
      <c r="F768" s="2"/>
      <c r="J768" s="2"/>
      <c r="L768" s="2"/>
      <c r="M768" s="2"/>
      <c r="AH768" s="2"/>
      <c r="AQ768" s="2"/>
      <c r="AS768" s="2"/>
      <c r="AT768" s="2"/>
    </row>
    <row r="769" spans="3:46" ht="16.5" customHeight="1">
      <c r="C769" s="1"/>
      <c r="D769" s="2"/>
      <c r="E769" s="1"/>
      <c r="F769" s="2"/>
      <c r="J769" s="2"/>
      <c r="L769" s="2"/>
      <c r="M769" s="2"/>
      <c r="AH769" s="2"/>
      <c r="AQ769" s="2"/>
      <c r="AS769" s="2"/>
      <c r="AT769" s="2"/>
    </row>
    <row r="770" spans="3:46" ht="16.5" customHeight="1">
      <c r="C770" s="1"/>
      <c r="D770" s="2"/>
      <c r="E770" s="1"/>
      <c r="F770" s="2"/>
      <c r="J770" s="2"/>
      <c r="L770" s="2"/>
      <c r="M770" s="2"/>
      <c r="AH770" s="2"/>
      <c r="AQ770" s="2"/>
      <c r="AS770" s="2"/>
      <c r="AT770" s="2"/>
    </row>
    <row r="771" spans="3:46" ht="16.5" customHeight="1">
      <c r="C771" s="1"/>
      <c r="D771" s="2"/>
      <c r="E771" s="1"/>
      <c r="F771" s="2"/>
      <c r="J771" s="2"/>
      <c r="L771" s="2"/>
      <c r="M771" s="2"/>
      <c r="AH771" s="2"/>
      <c r="AQ771" s="2"/>
      <c r="AS771" s="2"/>
      <c r="AT771" s="2"/>
    </row>
    <row r="772" spans="3:46" ht="16.5" customHeight="1">
      <c r="C772" s="1"/>
      <c r="D772" s="2"/>
      <c r="E772" s="1"/>
      <c r="F772" s="2"/>
      <c r="J772" s="2"/>
      <c r="L772" s="2"/>
      <c r="M772" s="2"/>
      <c r="AH772" s="2"/>
      <c r="AQ772" s="2"/>
      <c r="AS772" s="2"/>
      <c r="AT772" s="2"/>
    </row>
    <row r="773" spans="3:46" ht="16.5" customHeight="1">
      <c r="C773" s="1"/>
      <c r="D773" s="2"/>
      <c r="E773" s="1"/>
      <c r="F773" s="2"/>
      <c r="J773" s="2"/>
      <c r="L773" s="2"/>
      <c r="M773" s="2"/>
      <c r="AH773" s="2"/>
      <c r="AQ773" s="2"/>
      <c r="AS773" s="2"/>
      <c r="AT773" s="2"/>
    </row>
    <row r="774" spans="3:46" ht="16.5" customHeight="1">
      <c r="C774" s="1"/>
      <c r="D774" s="2"/>
      <c r="E774" s="1"/>
      <c r="F774" s="2"/>
      <c r="J774" s="2"/>
      <c r="L774" s="2"/>
      <c r="M774" s="2"/>
      <c r="AH774" s="2"/>
      <c r="AQ774" s="2"/>
      <c r="AS774" s="2"/>
      <c r="AT774" s="2"/>
    </row>
    <row r="775" spans="3:46" ht="16.5" customHeight="1">
      <c r="C775" s="1"/>
      <c r="D775" s="2"/>
      <c r="E775" s="1"/>
      <c r="F775" s="2"/>
      <c r="J775" s="2"/>
      <c r="L775" s="2"/>
      <c r="M775" s="2"/>
      <c r="AH775" s="2"/>
      <c r="AQ775" s="2"/>
      <c r="AS775" s="2"/>
      <c r="AT775" s="2"/>
    </row>
    <row r="776" spans="3:46" ht="16.5" customHeight="1">
      <c r="C776" s="1"/>
      <c r="D776" s="2"/>
      <c r="E776" s="1"/>
      <c r="F776" s="2"/>
      <c r="J776" s="2"/>
      <c r="L776" s="2"/>
      <c r="M776" s="2"/>
      <c r="AH776" s="2"/>
      <c r="AQ776" s="2"/>
      <c r="AS776" s="2"/>
      <c r="AT776" s="2"/>
    </row>
    <row r="777" spans="3:46" ht="16.5" customHeight="1">
      <c r="C777" s="1"/>
      <c r="D777" s="2"/>
      <c r="E777" s="1"/>
      <c r="F777" s="2"/>
      <c r="J777" s="2"/>
      <c r="L777" s="2"/>
      <c r="M777" s="2"/>
      <c r="AH777" s="2"/>
      <c r="AQ777" s="2"/>
      <c r="AS777" s="2"/>
      <c r="AT777" s="2"/>
    </row>
    <row r="778" spans="3:46" ht="16.5" customHeight="1">
      <c r="C778" s="1"/>
      <c r="D778" s="2"/>
      <c r="E778" s="1"/>
      <c r="F778" s="2"/>
      <c r="J778" s="2"/>
      <c r="L778" s="2"/>
      <c r="M778" s="2"/>
      <c r="AH778" s="2"/>
      <c r="AQ778" s="2"/>
      <c r="AS778" s="2"/>
      <c r="AT778" s="2"/>
    </row>
    <row r="779" spans="3:46" ht="16.5" customHeight="1">
      <c r="C779" s="1"/>
      <c r="D779" s="2"/>
      <c r="E779" s="1"/>
      <c r="F779" s="2"/>
      <c r="J779" s="2"/>
      <c r="L779" s="2"/>
      <c r="M779" s="2"/>
      <c r="AH779" s="2"/>
      <c r="AQ779" s="2"/>
      <c r="AS779" s="2"/>
      <c r="AT779" s="2"/>
    </row>
    <row r="780" spans="3:46" ht="16.5" customHeight="1">
      <c r="C780" s="1"/>
      <c r="D780" s="2"/>
      <c r="E780" s="1"/>
      <c r="F780" s="2"/>
      <c r="J780" s="2"/>
      <c r="L780" s="2"/>
      <c r="M780" s="2"/>
      <c r="AH780" s="2"/>
      <c r="AQ780" s="2"/>
      <c r="AS780" s="2"/>
      <c r="AT780" s="2"/>
    </row>
    <row r="781" spans="3:46" ht="16.5" customHeight="1">
      <c r="C781" s="1"/>
      <c r="D781" s="2"/>
      <c r="E781" s="1"/>
      <c r="F781" s="2"/>
      <c r="J781" s="2"/>
      <c r="L781" s="2"/>
      <c r="M781" s="2"/>
      <c r="AH781" s="2"/>
      <c r="AQ781" s="2"/>
      <c r="AS781" s="2"/>
      <c r="AT781" s="2"/>
    </row>
    <row r="782" spans="3:46" ht="16.5" customHeight="1">
      <c r="C782" s="1"/>
      <c r="D782" s="2"/>
      <c r="E782" s="1"/>
      <c r="F782" s="2"/>
      <c r="J782" s="2"/>
      <c r="L782" s="2"/>
      <c r="M782" s="2"/>
      <c r="AH782" s="2"/>
      <c r="AQ782" s="2"/>
      <c r="AS782" s="2"/>
      <c r="AT782" s="2"/>
    </row>
    <row r="783" spans="3:46" ht="16.5" customHeight="1">
      <c r="C783" s="1"/>
      <c r="D783" s="2"/>
      <c r="E783" s="1"/>
      <c r="F783" s="2"/>
      <c r="J783" s="2"/>
      <c r="L783" s="2"/>
      <c r="M783" s="2"/>
      <c r="AH783" s="2"/>
      <c r="AQ783" s="2"/>
      <c r="AS783" s="2"/>
      <c r="AT783" s="2"/>
    </row>
    <row r="784" spans="3:46" ht="16.5" customHeight="1">
      <c r="C784" s="1"/>
      <c r="D784" s="2"/>
      <c r="E784" s="1"/>
      <c r="F784" s="2"/>
      <c r="J784" s="2"/>
      <c r="L784" s="2"/>
      <c r="M784" s="2"/>
      <c r="AH784" s="2"/>
      <c r="AQ784" s="2"/>
      <c r="AS784" s="2"/>
      <c r="AT784" s="2"/>
    </row>
    <row r="785" spans="3:46" ht="16.5" customHeight="1">
      <c r="C785" s="1"/>
      <c r="D785" s="2"/>
      <c r="E785" s="1"/>
      <c r="F785" s="2"/>
      <c r="J785" s="2"/>
      <c r="L785" s="2"/>
      <c r="M785" s="2"/>
      <c r="AH785" s="2"/>
      <c r="AQ785" s="2"/>
      <c r="AS785" s="2"/>
      <c r="AT785" s="2"/>
    </row>
    <row r="786" spans="3:46" ht="16.5" customHeight="1">
      <c r="C786" s="1"/>
      <c r="D786" s="2"/>
      <c r="E786" s="1"/>
      <c r="F786" s="2"/>
      <c r="J786" s="2"/>
      <c r="L786" s="2"/>
      <c r="M786" s="2"/>
      <c r="AH786" s="2"/>
      <c r="AQ786" s="2"/>
      <c r="AS786" s="2"/>
      <c r="AT786" s="2"/>
    </row>
    <row r="787" spans="3:46" ht="16.5" customHeight="1">
      <c r="C787" s="1"/>
      <c r="D787" s="2"/>
      <c r="E787" s="1"/>
      <c r="F787" s="2"/>
      <c r="J787" s="2"/>
      <c r="L787" s="2"/>
      <c r="M787" s="2"/>
      <c r="AH787" s="2"/>
      <c r="AQ787" s="2"/>
      <c r="AS787" s="2"/>
      <c r="AT787" s="2"/>
    </row>
    <row r="788" spans="3:46" ht="16.5" customHeight="1">
      <c r="C788" s="1"/>
      <c r="D788" s="2"/>
      <c r="E788" s="1"/>
      <c r="F788" s="2"/>
      <c r="J788" s="2"/>
      <c r="L788" s="2"/>
      <c r="M788" s="2"/>
      <c r="AH788" s="2"/>
      <c r="AQ788" s="2"/>
      <c r="AS788" s="2"/>
      <c r="AT788" s="2"/>
    </row>
    <row r="789" spans="3:46" ht="16.5" customHeight="1">
      <c r="C789" s="1"/>
      <c r="D789" s="2"/>
      <c r="E789" s="1"/>
      <c r="F789" s="2"/>
      <c r="J789" s="2"/>
      <c r="L789" s="2"/>
      <c r="M789" s="2"/>
      <c r="AH789" s="2"/>
      <c r="AQ789" s="2"/>
      <c r="AS789" s="2"/>
      <c r="AT789" s="2"/>
    </row>
    <row r="790" spans="3:46" ht="16.5" customHeight="1">
      <c r="C790" s="1"/>
      <c r="D790" s="2"/>
      <c r="E790" s="1"/>
      <c r="F790" s="2"/>
      <c r="J790" s="2"/>
      <c r="L790" s="2"/>
      <c r="M790" s="2"/>
      <c r="AH790" s="2"/>
      <c r="AQ790" s="2"/>
      <c r="AS790" s="2"/>
      <c r="AT790" s="2"/>
    </row>
    <row r="791" spans="3:46" ht="16.5" customHeight="1">
      <c r="C791" s="1"/>
      <c r="D791" s="2"/>
      <c r="E791" s="1"/>
      <c r="F791" s="2"/>
      <c r="J791" s="2"/>
      <c r="L791" s="2"/>
      <c r="M791" s="2"/>
      <c r="AH791" s="2"/>
      <c r="AQ791" s="2"/>
      <c r="AS791" s="2"/>
      <c r="AT791" s="2"/>
    </row>
    <row r="792" spans="3:46" ht="16.5" customHeight="1">
      <c r="C792" s="1"/>
      <c r="D792" s="2"/>
      <c r="E792" s="1"/>
      <c r="F792" s="2"/>
      <c r="J792" s="2"/>
      <c r="L792" s="2"/>
      <c r="M792" s="2"/>
      <c r="AH792" s="2"/>
      <c r="AQ792" s="2"/>
      <c r="AS792" s="2"/>
      <c r="AT792" s="2"/>
    </row>
    <row r="793" spans="3:46" ht="16.5" customHeight="1">
      <c r="C793" s="1"/>
      <c r="D793" s="2"/>
      <c r="E793" s="1"/>
      <c r="F793" s="2"/>
      <c r="J793" s="2"/>
      <c r="L793" s="2"/>
      <c r="M793" s="2"/>
      <c r="AH793" s="2"/>
      <c r="AQ793" s="2"/>
      <c r="AS793" s="2"/>
      <c r="AT793" s="2"/>
    </row>
    <row r="794" spans="3:46" ht="16.5" customHeight="1">
      <c r="C794" s="1"/>
      <c r="D794" s="2"/>
      <c r="E794" s="1"/>
      <c r="F794" s="2"/>
      <c r="J794" s="2"/>
      <c r="L794" s="2"/>
      <c r="M794" s="2"/>
      <c r="AH794" s="2"/>
      <c r="AQ794" s="2"/>
      <c r="AS794" s="2"/>
      <c r="AT794" s="2"/>
    </row>
    <row r="795" spans="3:46" ht="16.5" customHeight="1">
      <c r="C795" s="1"/>
      <c r="D795" s="2"/>
      <c r="E795" s="1"/>
      <c r="F795" s="2"/>
      <c r="J795" s="2"/>
      <c r="L795" s="2"/>
      <c r="M795" s="2"/>
      <c r="AH795" s="2"/>
      <c r="AQ795" s="2"/>
      <c r="AS795" s="2"/>
      <c r="AT795" s="2"/>
    </row>
    <row r="796" spans="3:46" ht="16.5" customHeight="1">
      <c r="C796" s="1"/>
      <c r="D796" s="2"/>
      <c r="E796" s="1"/>
      <c r="F796" s="2"/>
      <c r="J796" s="2"/>
      <c r="L796" s="2"/>
      <c r="M796" s="2"/>
      <c r="AH796" s="2"/>
      <c r="AQ796" s="2"/>
      <c r="AS796" s="2"/>
      <c r="AT796" s="2"/>
    </row>
    <row r="797" spans="3:46" ht="16.5" customHeight="1">
      <c r="C797" s="1"/>
      <c r="D797" s="2"/>
      <c r="E797" s="1"/>
      <c r="F797" s="2"/>
      <c r="J797" s="2"/>
      <c r="L797" s="2"/>
      <c r="M797" s="2"/>
      <c r="AH797" s="2"/>
      <c r="AQ797" s="2"/>
      <c r="AS797" s="2"/>
      <c r="AT797" s="2"/>
    </row>
    <row r="798" spans="3:46" ht="16.5" customHeight="1">
      <c r="C798" s="1"/>
      <c r="D798" s="2"/>
      <c r="E798" s="1"/>
      <c r="F798" s="2"/>
      <c r="J798" s="2"/>
      <c r="L798" s="2"/>
      <c r="M798" s="2"/>
      <c r="AH798" s="2"/>
      <c r="AQ798" s="2"/>
      <c r="AS798" s="2"/>
      <c r="AT798" s="2"/>
    </row>
    <row r="799" spans="3:46" ht="16.5" customHeight="1">
      <c r="C799" s="1"/>
      <c r="D799" s="2"/>
      <c r="E799" s="1"/>
      <c r="F799" s="2"/>
      <c r="J799" s="2"/>
      <c r="L799" s="2"/>
      <c r="M799" s="2"/>
      <c r="AH799" s="2"/>
      <c r="AQ799" s="2"/>
      <c r="AS799" s="2"/>
      <c r="AT799" s="2"/>
    </row>
    <row r="800" spans="3:46" ht="16.5" customHeight="1">
      <c r="C800" s="1"/>
      <c r="D800" s="2"/>
      <c r="E800" s="1"/>
      <c r="F800" s="2"/>
      <c r="J800" s="2"/>
      <c r="L800" s="2"/>
      <c r="M800" s="2"/>
      <c r="AH800" s="2"/>
      <c r="AQ800" s="2"/>
      <c r="AS800" s="2"/>
      <c r="AT800" s="2"/>
    </row>
    <row r="801" spans="3:46" ht="16.5" customHeight="1">
      <c r="C801" s="1"/>
      <c r="D801" s="2"/>
      <c r="E801" s="1"/>
      <c r="F801" s="2"/>
      <c r="J801" s="2"/>
      <c r="L801" s="2"/>
      <c r="M801" s="2"/>
      <c r="AH801" s="2"/>
      <c r="AS801" s="2"/>
      <c r="AT801" s="2"/>
    </row>
    <row r="802" spans="3:46" ht="16.5" customHeight="1">
      <c r="C802" s="1"/>
      <c r="D802" s="2"/>
      <c r="E802" s="1"/>
      <c r="F802" s="2"/>
      <c r="J802" s="2"/>
      <c r="L802" s="2"/>
      <c r="M802" s="2"/>
      <c r="AH802" s="2"/>
      <c r="AQ802" s="2"/>
      <c r="AS802" s="2"/>
      <c r="AT802" s="2"/>
    </row>
    <row r="803" spans="3:46" ht="16.5" customHeight="1">
      <c r="C803" s="1"/>
      <c r="D803" s="2"/>
      <c r="E803" s="1"/>
      <c r="F803" s="2"/>
      <c r="J803" s="2"/>
      <c r="L803" s="2"/>
      <c r="M803" s="2"/>
      <c r="AH803" s="2"/>
      <c r="AQ803" s="2"/>
      <c r="AS803" s="2"/>
      <c r="AT803" s="2"/>
    </row>
    <row r="804" spans="3:46" ht="16.5" customHeight="1">
      <c r="C804" s="1"/>
      <c r="D804" s="2"/>
      <c r="E804" s="1"/>
      <c r="F804" s="2"/>
      <c r="J804" s="2"/>
      <c r="L804" s="2"/>
      <c r="M804" s="2"/>
      <c r="AH804" s="2"/>
      <c r="AQ804" s="2"/>
      <c r="AS804" s="2"/>
      <c r="AT804" s="2"/>
    </row>
    <row r="805" spans="3:46" ht="16.5" customHeight="1">
      <c r="C805" s="1"/>
      <c r="D805" s="2"/>
      <c r="E805" s="1"/>
      <c r="F805" s="2"/>
      <c r="J805" s="2"/>
      <c r="L805" s="2"/>
      <c r="M805" s="2"/>
      <c r="AH805" s="2"/>
      <c r="AQ805" s="2"/>
      <c r="AS805" s="2"/>
      <c r="AT805" s="2"/>
    </row>
    <row r="806" spans="3:46" ht="16.5" customHeight="1">
      <c r="C806" s="1"/>
      <c r="D806" s="2"/>
      <c r="E806" s="1"/>
      <c r="F806" s="2"/>
      <c r="J806" s="2"/>
      <c r="L806" s="2"/>
      <c r="M806" s="2"/>
      <c r="AH806" s="2"/>
      <c r="AQ806" s="2"/>
      <c r="AS806" s="2"/>
      <c r="AT806" s="2"/>
    </row>
    <row r="807" spans="3:46" ht="16.5" customHeight="1">
      <c r="C807" s="1"/>
      <c r="D807" s="2"/>
      <c r="E807" s="1"/>
      <c r="F807" s="2"/>
      <c r="J807" s="2"/>
      <c r="L807" s="2"/>
      <c r="M807" s="2"/>
      <c r="AH807" s="2"/>
      <c r="AQ807" s="2"/>
      <c r="AS807" s="2"/>
      <c r="AT807" s="2"/>
    </row>
    <row r="808" spans="3:46" ht="16.5" customHeight="1">
      <c r="C808" s="1"/>
      <c r="D808" s="2"/>
      <c r="E808" s="1"/>
      <c r="F808" s="2"/>
      <c r="J808" s="2"/>
      <c r="L808" s="2"/>
      <c r="M808" s="2"/>
      <c r="AH808" s="2"/>
      <c r="AQ808" s="2"/>
      <c r="AS808" s="2"/>
      <c r="AT808" s="2"/>
    </row>
    <row r="809" spans="3:46" ht="16.5" customHeight="1">
      <c r="C809" s="1"/>
      <c r="D809" s="2"/>
      <c r="E809" s="1"/>
      <c r="F809" s="2"/>
      <c r="J809" s="2"/>
      <c r="L809" s="2"/>
      <c r="M809" s="2"/>
      <c r="AH809" s="2"/>
      <c r="AQ809" s="2"/>
      <c r="AS809" s="2"/>
      <c r="AT809" s="2"/>
    </row>
    <row r="810" spans="3:46" ht="16.5" customHeight="1">
      <c r="C810" s="1"/>
      <c r="D810" s="2"/>
      <c r="E810" s="1"/>
      <c r="F810" s="2"/>
      <c r="J810" s="2"/>
      <c r="L810" s="2"/>
      <c r="M810" s="2"/>
      <c r="AH810" s="2"/>
      <c r="AQ810" s="2"/>
      <c r="AS810" s="2"/>
      <c r="AT810" s="2"/>
    </row>
    <row r="811" spans="3:46" ht="16.5" customHeight="1">
      <c r="C811" s="1"/>
      <c r="D811" s="2"/>
      <c r="E811" s="1"/>
      <c r="F811" s="2"/>
      <c r="J811" s="2"/>
      <c r="L811" s="2"/>
      <c r="M811" s="2"/>
      <c r="AH811" s="2"/>
      <c r="AQ811" s="2"/>
      <c r="AS811" s="2"/>
      <c r="AT811" s="2"/>
    </row>
    <row r="812" spans="3:46" ht="16.5" customHeight="1">
      <c r="C812" s="1"/>
      <c r="D812" s="2"/>
      <c r="E812" s="1"/>
      <c r="F812" s="2"/>
      <c r="J812" s="2"/>
      <c r="L812" s="2"/>
      <c r="M812" s="2"/>
      <c r="AH812" s="2"/>
      <c r="AQ812" s="2"/>
      <c r="AS812" s="2"/>
      <c r="AT812" s="2"/>
    </row>
    <row r="813" spans="3:46" ht="16.5" customHeight="1">
      <c r="C813" s="1"/>
      <c r="D813" s="2"/>
      <c r="E813" s="1"/>
      <c r="F813" s="2"/>
      <c r="J813" s="2"/>
      <c r="L813" s="2"/>
      <c r="M813" s="2"/>
      <c r="AH813" s="2"/>
      <c r="AQ813" s="2"/>
      <c r="AS813" s="2"/>
      <c r="AT813" s="2"/>
    </row>
    <row r="814" spans="3:46" ht="16.5" customHeight="1">
      <c r="C814" s="1"/>
      <c r="D814" s="2"/>
      <c r="E814" s="1"/>
      <c r="F814" s="2"/>
      <c r="J814" s="2"/>
      <c r="L814" s="2"/>
      <c r="M814" s="2"/>
      <c r="AH814" s="2"/>
      <c r="AQ814" s="2"/>
      <c r="AS814" s="2"/>
      <c r="AT814" s="2"/>
    </row>
    <row r="815" spans="3:46" ht="16.5" customHeight="1">
      <c r="C815" s="1"/>
      <c r="D815" s="2"/>
      <c r="E815" s="1"/>
      <c r="F815" s="2"/>
      <c r="J815" s="2"/>
      <c r="L815" s="2"/>
      <c r="M815" s="2"/>
      <c r="AH815" s="2"/>
      <c r="AQ815" s="2"/>
      <c r="AS815" s="2"/>
      <c r="AT815" s="2"/>
    </row>
    <row r="816" spans="3:46" ht="16.5" customHeight="1">
      <c r="C816" s="1"/>
      <c r="D816" s="2"/>
      <c r="E816" s="1"/>
      <c r="F816" s="2"/>
      <c r="J816" s="2"/>
      <c r="L816" s="2"/>
      <c r="M816" s="2"/>
      <c r="AH816" s="2"/>
      <c r="AQ816" s="2"/>
      <c r="AS816" s="2"/>
      <c r="AT816" s="2"/>
    </row>
    <row r="817" spans="3:46" ht="16.5" customHeight="1">
      <c r="C817" s="1"/>
      <c r="D817" s="2"/>
      <c r="E817" s="1"/>
      <c r="F817" s="2"/>
      <c r="J817" s="2"/>
      <c r="L817" s="2"/>
      <c r="M817" s="2"/>
      <c r="AH817" s="2"/>
      <c r="AQ817" s="2"/>
      <c r="AS817" s="2"/>
      <c r="AT817" s="2"/>
    </row>
    <row r="818" spans="3:46" ht="16.5" customHeight="1">
      <c r="C818" s="1"/>
      <c r="D818" s="2"/>
      <c r="E818" s="1"/>
      <c r="F818" s="2"/>
      <c r="J818" s="2"/>
      <c r="L818" s="2"/>
      <c r="M818" s="2"/>
      <c r="AH818" s="2"/>
      <c r="AQ818" s="2"/>
      <c r="AS818" s="2"/>
      <c r="AT818" s="2"/>
    </row>
    <row r="819" spans="3:46" ht="16.5" customHeight="1">
      <c r="C819" s="1"/>
      <c r="D819" s="2"/>
      <c r="E819" s="1"/>
      <c r="F819" s="2"/>
      <c r="J819" s="2"/>
      <c r="L819" s="2"/>
      <c r="M819" s="2"/>
      <c r="AH819" s="2"/>
      <c r="AQ819" s="2"/>
      <c r="AS819" s="2"/>
      <c r="AT819" s="2"/>
    </row>
    <row r="820" spans="3:46" ht="16.5" customHeight="1">
      <c r="C820" s="1"/>
      <c r="D820" s="2"/>
      <c r="E820" s="1"/>
      <c r="F820" s="2"/>
      <c r="J820" s="2"/>
      <c r="L820" s="2"/>
      <c r="M820" s="2"/>
      <c r="AH820" s="2"/>
      <c r="AQ820" s="2"/>
      <c r="AS820" s="2"/>
      <c r="AT820" s="2"/>
    </row>
    <row r="821" spans="3:46" ht="16.5" customHeight="1">
      <c r="C821" s="1"/>
      <c r="D821" s="2"/>
      <c r="E821" s="1"/>
      <c r="F821" s="2"/>
      <c r="J821" s="2"/>
      <c r="L821" s="2"/>
      <c r="M821" s="2"/>
      <c r="AH821" s="2"/>
      <c r="AQ821" s="2"/>
      <c r="AS821" s="2"/>
      <c r="AT821" s="2"/>
    </row>
    <row r="822" spans="3:46" ht="16.5" customHeight="1">
      <c r="C822" s="1"/>
      <c r="D822" s="2"/>
      <c r="E822" s="1"/>
      <c r="F822" s="2"/>
      <c r="J822" s="2"/>
      <c r="L822" s="2"/>
      <c r="M822" s="2"/>
      <c r="AH822" s="2"/>
      <c r="AQ822" s="2"/>
      <c r="AS822" s="2"/>
      <c r="AT822" s="2"/>
    </row>
    <row r="823" spans="3:46" ht="16.5" customHeight="1">
      <c r="C823" s="1"/>
      <c r="D823" s="2"/>
      <c r="E823" s="1"/>
      <c r="F823" s="2"/>
      <c r="J823" s="2"/>
      <c r="L823" s="2"/>
      <c r="M823" s="2"/>
      <c r="AH823" s="2"/>
      <c r="AQ823" s="2"/>
      <c r="AS823" s="2"/>
      <c r="AT823" s="2"/>
    </row>
    <row r="824" spans="3:46" ht="16.5" customHeight="1">
      <c r="C824" s="1"/>
      <c r="D824" s="2"/>
      <c r="E824" s="1"/>
      <c r="F824" s="2"/>
      <c r="J824" s="2"/>
      <c r="L824" s="2"/>
      <c r="M824" s="2"/>
      <c r="AH824" s="2"/>
      <c r="AQ824" s="2"/>
      <c r="AS824" s="2"/>
      <c r="AT824" s="2"/>
    </row>
    <row r="825" spans="3:46" ht="16.5" customHeight="1">
      <c r="C825" s="1"/>
      <c r="D825" s="2"/>
      <c r="E825" s="1"/>
      <c r="F825" s="2"/>
      <c r="J825" s="2"/>
      <c r="L825" s="2"/>
      <c r="M825" s="2"/>
      <c r="AH825" s="2"/>
      <c r="AQ825" s="2"/>
      <c r="AS825" s="2"/>
      <c r="AT825" s="2"/>
    </row>
    <row r="826" spans="3:46" ht="16.5" customHeight="1">
      <c r="C826" s="1"/>
      <c r="D826" s="2"/>
      <c r="E826" s="1"/>
      <c r="F826" s="2"/>
      <c r="J826" s="2"/>
      <c r="L826" s="2"/>
      <c r="M826" s="2"/>
      <c r="AH826" s="2"/>
      <c r="AQ826" s="2"/>
      <c r="AS826" s="2"/>
      <c r="AT826" s="2"/>
    </row>
    <row r="827" spans="3:46" ht="16.5" customHeight="1">
      <c r="C827" s="1"/>
      <c r="D827" s="2"/>
      <c r="E827" s="1"/>
      <c r="F827" s="2"/>
      <c r="J827" s="2"/>
      <c r="L827" s="2"/>
      <c r="M827" s="2"/>
      <c r="AH827" s="2"/>
      <c r="AQ827" s="2"/>
      <c r="AS827" s="2"/>
      <c r="AT827" s="2"/>
    </row>
    <row r="828" spans="3:46" ht="16.5" customHeight="1">
      <c r="C828" s="1"/>
      <c r="D828" s="2"/>
      <c r="E828" s="1"/>
      <c r="F828" s="2"/>
      <c r="J828" s="2"/>
      <c r="L828" s="2"/>
      <c r="M828" s="2"/>
      <c r="AH828" s="2"/>
      <c r="AQ828" s="2"/>
      <c r="AS828" s="2"/>
      <c r="AT828" s="2"/>
    </row>
    <row r="829" spans="3:46" ht="16.5" customHeight="1">
      <c r="C829" s="1"/>
      <c r="D829" s="2"/>
      <c r="E829" s="1"/>
      <c r="F829" s="2"/>
      <c r="J829" s="2"/>
      <c r="L829" s="2"/>
      <c r="M829" s="2"/>
      <c r="AH829" s="2"/>
      <c r="AQ829" s="2"/>
      <c r="AS829" s="2"/>
      <c r="AT829" s="2"/>
    </row>
    <row r="830" spans="3:46" ht="16.5" customHeight="1">
      <c r="C830" s="1"/>
      <c r="D830" s="2"/>
      <c r="E830" s="1"/>
      <c r="F830" s="2"/>
      <c r="J830" s="2"/>
      <c r="L830" s="2"/>
      <c r="M830" s="2"/>
      <c r="AH830" s="2"/>
      <c r="AQ830" s="2"/>
      <c r="AS830" s="2"/>
      <c r="AT830" s="2"/>
    </row>
    <row r="831" spans="3:46" ht="16.5" customHeight="1">
      <c r="C831" s="1"/>
      <c r="D831" s="2"/>
      <c r="E831" s="1"/>
      <c r="F831" s="2"/>
      <c r="J831" s="2"/>
      <c r="L831" s="2"/>
      <c r="M831" s="2"/>
      <c r="AH831" s="2"/>
      <c r="AQ831" s="2"/>
      <c r="AS831" s="2"/>
      <c r="AT831" s="2"/>
    </row>
    <row r="832" spans="3:46" ht="16.5" customHeight="1">
      <c r="C832" s="1"/>
      <c r="D832" s="2"/>
      <c r="E832" s="1"/>
      <c r="F832" s="2"/>
      <c r="J832" s="2"/>
      <c r="L832" s="2"/>
      <c r="M832" s="2"/>
      <c r="AH832" s="2"/>
      <c r="AQ832" s="2"/>
      <c r="AS832" s="2"/>
      <c r="AT832" s="2"/>
    </row>
    <row r="833" spans="3:46" ht="16.5" customHeight="1">
      <c r="C833" s="1"/>
      <c r="D833" s="2"/>
      <c r="E833" s="1"/>
      <c r="F833" s="2"/>
      <c r="J833" s="2"/>
      <c r="L833" s="2"/>
      <c r="M833" s="2"/>
      <c r="AH833" s="2"/>
      <c r="AQ833" s="2"/>
      <c r="AS833" s="2"/>
      <c r="AT833" s="2"/>
    </row>
    <row r="834" spans="3:46" ht="16.5" customHeight="1">
      <c r="C834" s="1"/>
      <c r="D834" s="2"/>
      <c r="E834" s="1"/>
      <c r="F834" s="2"/>
      <c r="J834" s="2"/>
      <c r="L834" s="2"/>
      <c r="M834" s="2"/>
      <c r="AH834" s="2"/>
      <c r="AQ834" s="2"/>
      <c r="AS834" s="2"/>
      <c r="AT834" s="2"/>
    </row>
    <row r="835" spans="3:46" ht="16.5" customHeight="1">
      <c r="C835" s="1"/>
      <c r="D835" s="2"/>
      <c r="E835" s="1"/>
      <c r="F835" s="2"/>
      <c r="J835" s="2"/>
      <c r="L835" s="2"/>
      <c r="M835" s="2"/>
      <c r="AH835" s="2"/>
      <c r="AQ835" s="2"/>
      <c r="AS835" s="2"/>
      <c r="AT835" s="2"/>
    </row>
    <row r="836" spans="3:46" ht="16.5" customHeight="1">
      <c r="C836" s="1"/>
      <c r="D836" s="2"/>
      <c r="E836" s="1"/>
      <c r="F836" s="2"/>
      <c r="J836" s="2"/>
      <c r="L836" s="2"/>
      <c r="M836" s="2"/>
      <c r="AH836" s="2"/>
      <c r="AQ836" s="2"/>
      <c r="AS836" s="2"/>
      <c r="AT836" s="2"/>
    </row>
    <row r="837" spans="3:46" ht="16.5" customHeight="1">
      <c r="C837" s="1"/>
      <c r="D837" s="2"/>
      <c r="E837" s="1"/>
      <c r="F837" s="2"/>
      <c r="J837" s="2"/>
      <c r="L837" s="2"/>
      <c r="M837" s="2"/>
      <c r="AH837" s="2"/>
      <c r="AQ837" s="2"/>
      <c r="AS837" s="2"/>
      <c r="AT837" s="2"/>
    </row>
    <row r="838" spans="3:46" ht="16.5" customHeight="1">
      <c r="C838" s="1"/>
      <c r="D838" s="2"/>
      <c r="E838" s="1"/>
      <c r="F838" s="2"/>
      <c r="J838" s="2"/>
      <c r="L838" s="2"/>
      <c r="M838" s="2"/>
      <c r="AH838" s="2"/>
      <c r="AQ838" s="2"/>
      <c r="AS838" s="2"/>
      <c r="AT838" s="2"/>
    </row>
    <row r="839" spans="3:46" ht="16.5" customHeight="1">
      <c r="C839" s="1"/>
      <c r="D839" s="2"/>
      <c r="E839" s="1"/>
      <c r="F839" s="2"/>
      <c r="J839" s="2"/>
      <c r="L839" s="2"/>
      <c r="M839" s="2"/>
      <c r="AH839" s="2"/>
      <c r="AQ839" s="2"/>
      <c r="AS839" s="2"/>
      <c r="AT839" s="2"/>
    </row>
    <row r="840" spans="3:46" ht="16.5" customHeight="1">
      <c r="C840" s="1"/>
      <c r="D840" s="2"/>
      <c r="E840" s="1"/>
      <c r="F840" s="2"/>
      <c r="J840" s="2"/>
      <c r="L840" s="2"/>
      <c r="M840" s="2"/>
      <c r="AH840" s="2"/>
      <c r="AQ840" s="2"/>
      <c r="AS840" s="2"/>
      <c r="AT840" s="2"/>
    </row>
    <row r="841" spans="3:46" ht="16.5" customHeight="1">
      <c r="C841" s="1"/>
      <c r="D841" s="2"/>
      <c r="E841" s="1"/>
      <c r="F841" s="2"/>
      <c r="J841" s="2"/>
      <c r="L841" s="2"/>
      <c r="M841" s="2"/>
      <c r="AH841" s="2"/>
      <c r="AQ841" s="2"/>
      <c r="AS841" s="2"/>
      <c r="AT841" s="2"/>
    </row>
    <row r="842" spans="3:46" ht="16.5" customHeight="1">
      <c r="C842" s="1"/>
      <c r="D842" s="2"/>
      <c r="E842" s="1"/>
      <c r="F842" s="2"/>
      <c r="J842" s="2"/>
      <c r="L842" s="2"/>
      <c r="M842" s="2"/>
      <c r="AH842" s="2"/>
      <c r="AQ842" s="2"/>
      <c r="AS842" s="2"/>
      <c r="AT842" s="2"/>
    </row>
    <row r="843" spans="3:46" ht="16.5" customHeight="1">
      <c r="C843" s="1"/>
      <c r="D843" s="2"/>
      <c r="E843" s="1"/>
      <c r="F843" s="2"/>
      <c r="J843" s="2"/>
      <c r="L843" s="2"/>
      <c r="M843" s="2"/>
      <c r="AH843" s="2"/>
      <c r="AQ843" s="2"/>
      <c r="AS843" s="2"/>
      <c r="AT843" s="2"/>
    </row>
    <row r="844" spans="3:46" ht="16.5" customHeight="1">
      <c r="C844" s="1"/>
      <c r="D844" s="2"/>
      <c r="E844" s="1"/>
      <c r="F844" s="2"/>
      <c r="J844" s="2"/>
      <c r="L844" s="2"/>
      <c r="M844" s="2"/>
      <c r="AH844" s="2"/>
      <c r="AQ844" s="2"/>
      <c r="AS844" s="2"/>
      <c r="AT844" s="2"/>
    </row>
    <row r="845" spans="3:46" ht="16.5" customHeight="1">
      <c r="C845" s="1"/>
      <c r="D845" s="2"/>
      <c r="E845" s="1"/>
      <c r="F845" s="2"/>
      <c r="J845" s="2"/>
      <c r="L845" s="2"/>
      <c r="M845" s="2"/>
      <c r="AH845" s="2"/>
      <c r="AQ845" s="2"/>
      <c r="AS845" s="2"/>
      <c r="AT845" s="2"/>
    </row>
    <row r="846" spans="3:46" ht="16.5" customHeight="1">
      <c r="C846" s="1"/>
      <c r="D846" s="2"/>
      <c r="E846" s="1"/>
      <c r="F846" s="2"/>
      <c r="J846" s="2"/>
      <c r="L846" s="2"/>
      <c r="M846" s="2"/>
      <c r="AH846" s="2"/>
      <c r="AQ846" s="2"/>
      <c r="AS846" s="2"/>
      <c r="AT846" s="2"/>
    </row>
    <row r="847" spans="3:46" ht="16.5" customHeight="1">
      <c r="C847" s="1"/>
      <c r="D847" s="2"/>
      <c r="E847" s="1"/>
      <c r="F847" s="2"/>
      <c r="J847" s="2"/>
      <c r="L847" s="2"/>
      <c r="M847" s="2"/>
      <c r="AH847" s="2"/>
      <c r="AQ847" s="2"/>
      <c r="AS847" s="2"/>
      <c r="AT847" s="2"/>
    </row>
    <row r="848" spans="3:46" ht="16.5" customHeight="1">
      <c r="C848" s="1"/>
      <c r="D848" s="2"/>
      <c r="E848" s="1"/>
      <c r="F848" s="2"/>
      <c r="J848" s="2"/>
      <c r="L848" s="2"/>
      <c r="M848" s="2"/>
      <c r="AH848" s="2"/>
      <c r="AQ848" s="2"/>
      <c r="AS848" s="2"/>
      <c r="AT848" s="2"/>
    </row>
    <row r="849" spans="3:46" ht="16.5" customHeight="1">
      <c r="C849" s="1"/>
      <c r="D849" s="2"/>
      <c r="E849" s="1"/>
      <c r="F849" s="2"/>
      <c r="J849" s="2"/>
      <c r="L849" s="2"/>
      <c r="M849" s="2"/>
      <c r="AH849" s="2"/>
      <c r="AQ849" s="2"/>
      <c r="AS849" s="2"/>
      <c r="AT849" s="2"/>
    </row>
    <row r="850" spans="3:46" ht="16.5" customHeight="1">
      <c r="C850" s="1"/>
      <c r="D850" s="2"/>
      <c r="E850" s="1"/>
      <c r="F850" s="2"/>
      <c r="J850" s="2"/>
      <c r="L850" s="2"/>
      <c r="M850" s="2"/>
      <c r="AH850" s="2"/>
      <c r="AQ850" s="2"/>
      <c r="AS850" s="2"/>
      <c r="AT850" s="2"/>
    </row>
    <row r="851" spans="3:46" ht="16.5" customHeight="1">
      <c r="C851" s="1"/>
      <c r="D851" s="2"/>
      <c r="E851" s="1"/>
      <c r="F851" s="2"/>
      <c r="J851" s="2"/>
      <c r="L851" s="2"/>
      <c r="M851" s="2"/>
      <c r="AH851" s="2"/>
      <c r="AQ851" s="2"/>
      <c r="AS851" s="2"/>
      <c r="AT851" s="2"/>
    </row>
    <row r="852" spans="3:46" ht="16.5" customHeight="1">
      <c r="C852" s="1"/>
      <c r="D852" s="2"/>
      <c r="E852" s="1"/>
      <c r="F852" s="2"/>
      <c r="J852" s="2"/>
      <c r="L852" s="2"/>
      <c r="M852" s="2"/>
      <c r="AH852" s="2"/>
      <c r="AQ852" s="2"/>
      <c r="AS852" s="2"/>
      <c r="AT852" s="2"/>
    </row>
    <row r="853" spans="3:46" ht="16.5" customHeight="1">
      <c r="C853" s="1"/>
      <c r="D853" s="2"/>
      <c r="E853" s="1"/>
      <c r="F853" s="2"/>
      <c r="J853" s="2"/>
      <c r="L853" s="2"/>
      <c r="M853" s="2"/>
      <c r="AH853" s="2"/>
      <c r="AQ853" s="2"/>
      <c r="AS853" s="2"/>
      <c r="AT853" s="2"/>
    </row>
    <row r="854" spans="3:46" ht="16.5" customHeight="1">
      <c r="C854" s="1"/>
      <c r="D854" s="2"/>
      <c r="E854" s="1"/>
      <c r="F854" s="2"/>
      <c r="J854" s="2"/>
      <c r="L854" s="2"/>
      <c r="M854" s="2"/>
      <c r="AH854" s="2"/>
      <c r="AQ854" s="2"/>
      <c r="AS854" s="2"/>
      <c r="AT854" s="2"/>
    </row>
    <row r="855" spans="3:46" ht="16.5" customHeight="1">
      <c r="C855" s="1"/>
      <c r="D855" s="2"/>
      <c r="E855" s="1"/>
      <c r="F855" s="2"/>
      <c r="J855" s="2"/>
      <c r="L855" s="2"/>
      <c r="M855" s="2"/>
      <c r="AH855" s="2"/>
      <c r="AQ855" s="2"/>
      <c r="AS855" s="2"/>
      <c r="AT855" s="2"/>
    </row>
    <row r="856" spans="3:46" ht="16.5" customHeight="1">
      <c r="C856" s="1"/>
      <c r="D856" s="2"/>
      <c r="E856" s="1"/>
      <c r="F856" s="2"/>
      <c r="J856" s="2"/>
      <c r="L856" s="2"/>
      <c r="M856" s="2"/>
      <c r="AH856" s="2"/>
      <c r="AQ856" s="2"/>
      <c r="AS856" s="2"/>
      <c r="AT856" s="2"/>
    </row>
    <row r="857" spans="3:46" ht="16.5" customHeight="1">
      <c r="C857" s="1"/>
      <c r="D857" s="2"/>
      <c r="E857" s="1"/>
      <c r="F857" s="2"/>
      <c r="J857" s="2"/>
      <c r="L857" s="2"/>
      <c r="M857" s="2"/>
      <c r="AH857" s="2"/>
      <c r="AQ857" s="2"/>
      <c r="AS857" s="2"/>
      <c r="AT857" s="2"/>
    </row>
    <row r="858" spans="3:46" ht="16.5" customHeight="1">
      <c r="C858" s="1"/>
      <c r="D858" s="2"/>
      <c r="E858" s="1"/>
      <c r="F858" s="2"/>
      <c r="J858" s="2"/>
      <c r="L858" s="2"/>
      <c r="M858" s="2"/>
      <c r="AH858" s="2"/>
      <c r="AQ858" s="2"/>
      <c r="AS858" s="2"/>
      <c r="AT858" s="2"/>
    </row>
    <row r="859" spans="3:46" ht="16.5" customHeight="1">
      <c r="C859" s="1"/>
      <c r="D859" s="2"/>
      <c r="E859" s="1"/>
      <c r="F859" s="2"/>
      <c r="J859" s="2"/>
      <c r="L859" s="2"/>
      <c r="M859" s="2"/>
      <c r="AH859" s="2"/>
      <c r="AQ859" s="2"/>
      <c r="AS859" s="2"/>
      <c r="AT859" s="2"/>
    </row>
    <row r="860" spans="3:46" ht="16.5" customHeight="1">
      <c r="C860" s="1"/>
      <c r="D860" s="2"/>
      <c r="E860" s="1"/>
      <c r="F860" s="2"/>
      <c r="J860" s="2"/>
      <c r="L860" s="2"/>
      <c r="M860" s="2"/>
      <c r="AH860" s="2"/>
      <c r="AQ860" s="2"/>
      <c r="AS860" s="2"/>
      <c r="AT860" s="2"/>
    </row>
    <row r="861" spans="3:46" ht="16.5" customHeight="1">
      <c r="C861" s="1"/>
      <c r="D861" s="2"/>
      <c r="E861" s="1"/>
      <c r="F861" s="2"/>
      <c r="J861" s="2"/>
      <c r="L861" s="2"/>
      <c r="M861" s="2"/>
      <c r="AH861" s="2"/>
      <c r="AQ861" s="2"/>
      <c r="AS861" s="2"/>
      <c r="AT861" s="2"/>
    </row>
    <row r="862" spans="3:46" ht="16.5" customHeight="1">
      <c r="C862" s="1"/>
      <c r="D862" s="2"/>
      <c r="E862" s="1"/>
      <c r="F862" s="2"/>
      <c r="J862" s="2"/>
      <c r="L862" s="2"/>
      <c r="M862" s="2"/>
      <c r="AH862" s="2"/>
      <c r="AQ862" s="2"/>
      <c r="AS862" s="2"/>
      <c r="AT862" s="2"/>
    </row>
    <row r="863" spans="3:46" ht="16.5" customHeight="1">
      <c r="C863" s="1"/>
      <c r="D863" s="2"/>
      <c r="E863" s="1"/>
      <c r="F863" s="2"/>
      <c r="J863" s="2"/>
      <c r="L863" s="2"/>
      <c r="M863" s="2"/>
      <c r="AH863" s="2"/>
      <c r="AQ863" s="2"/>
      <c r="AS863" s="2"/>
      <c r="AT863" s="2"/>
    </row>
    <row r="864" spans="3:46" ht="16.5" customHeight="1">
      <c r="C864" s="1"/>
      <c r="D864" s="2"/>
      <c r="E864" s="1"/>
      <c r="F864" s="2"/>
      <c r="J864" s="2"/>
      <c r="L864" s="2"/>
      <c r="M864" s="2"/>
      <c r="AH864" s="2"/>
      <c r="AQ864" s="2"/>
      <c r="AS864" s="2"/>
      <c r="AT864" s="2"/>
    </row>
    <row r="865" spans="3:46" ht="16.5" customHeight="1">
      <c r="C865" s="1"/>
      <c r="D865" s="2"/>
      <c r="E865" s="1"/>
      <c r="F865" s="2"/>
      <c r="J865" s="2"/>
      <c r="L865" s="2"/>
      <c r="M865" s="2"/>
      <c r="AH865" s="2"/>
      <c r="AQ865" s="2"/>
      <c r="AS865" s="2"/>
      <c r="AT865" s="2"/>
    </row>
    <row r="866" spans="3:46" ht="16.5" customHeight="1">
      <c r="C866" s="1"/>
      <c r="D866" s="2"/>
      <c r="E866" s="1"/>
      <c r="F866" s="2"/>
      <c r="J866" s="2"/>
      <c r="L866" s="2"/>
      <c r="M866" s="2"/>
      <c r="AH866" s="2"/>
      <c r="AQ866" s="2"/>
      <c r="AS866" s="2"/>
      <c r="AT866" s="2"/>
    </row>
    <row r="867" spans="3:46" ht="16.5" customHeight="1">
      <c r="C867" s="1"/>
      <c r="D867" s="2"/>
      <c r="E867" s="1"/>
      <c r="F867" s="2"/>
      <c r="J867" s="2"/>
      <c r="L867" s="2"/>
      <c r="M867" s="2"/>
      <c r="AH867" s="2"/>
      <c r="AQ867" s="2"/>
      <c r="AS867" s="2"/>
      <c r="AT867" s="2"/>
    </row>
    <row r="868" spans="3:46" ht="16.5" customHeight="1">
      <c r="C868" s="1"/>
      <c r="D868" s="2"/>
      <c r="E868" s="1"/>
      <c r="F868" s="2"/>
      <c r="J868" s="2"/>
      <c r="L868" s="2"/>
      <c r="M868" s="2"/>
      <c r="AH868" s="2"/>
      <c r="AQ868" s="2"/>
      <c r="AS868" s="2"/>
      <c r="AT868" s="2"/>
    </row>
    <row r="869" spans="3:46" ht="16.5" customHeight="1">
      <c r="C869" s="1"/>
      <c r="D869" s="2"/>
      <c r="E869" s="1"/>
      <c r="F869" s="2"/>
      <c r="J869" s="2"/>
      <c r="L869" s="2"/>
      <c r="M869" s="2"/>
      <c r="AH869" s="2"/>
      <c r="AQ869" s="2"/>
      <c r="AS869" s="2"/>
      <c r="AT869" s="2"/>
    </row>
    <row r="870" spans="3:46" ht="16.5" customHeight="1">
      <c r="C870" s="1"/>
      <c r="D870" s="2"/>
      <c r="E870" s="1"/>
      <c r="F870" s="2"/>
      <c r="J870" s="2"/>
      <c r="L870" s="2"/>
      <c r="M870" s="2"/>
      <c r="AH870" s="2"/>
      <c r="AQ870" s="2"/>
      <c r="AS870" s="2"/>
      <c r="AT870" s="2"/>
    </row>
    <row r="871" spans="3:46" ht="16.5" customHeight="1">
      <c r="C871" s="1"/>
      <c r="D871" s="2"/>
      <c r="E871" s="1"/>
      <c r="F871" s="2"/>
      <c r="J871" s="2"/>
      <c r="L871" s="2"/>
      <c r="M871" s="2"/>
      <c r="AH871" s="2"/>
      <c r="AQ871" s="2"/>
      <c r="AS871" s="2"/>
      <c r="AT871" s="2"/>
    </row>
    <row r="872" spans="3:46" ht="16.5" customHeight="1">
      <c r="C872" s="1"/>
      <c r="D872" s="2"/>
      <c r="E872" s="1"/>
      <c r="F872" s="2"/>
      <c r="J872" s="2"/>
      <c r="L872" s="2"/>
      <c r="M872" s="2"/>
      <c r="AH872" s="2"/>
      <c r="AQ872" s="2"/>
      <c r="AS872" s="2"/>
      <c r="AT872" s="2"/>
    </row>
    <row r="873" spans="3:46" ht="16.5" customHeight="1">
      <c r="C873" s="1"/>
      <c r="D873" s="2"/>
      <c r="E873" s="1"/>
      <c r="F873" s="2"/>
      <c r="J873" s="2"/>
      <c r="L873" s="2"/>
      <c r="M873" s="2"/>
      <c r="AH873" s="2"/>
      <c r="AQ873" s="2"/>
      <c r="AS873" s="2"/>
      <c r="AT873" s="2"/>
    </row>
    <row r="874" spans="3:46" ht="16.5" customHeight="1">
      <c r="C874" s="1"/>
      <c r="D874" s="2"/>
      <c r="E874" s="1"/>
      <c r="F874" s="2"/>
      <c r="J874" s="2"/>
      <c r="L874" s="2"/>
      <c r="M874" s="2"/>
      <c r="AH874" s="2"/>
      <c r="AQ874" s="2"/>
      <c r="AS874" s="2"/>
      <c r="AT874" s="2"/>
    </row>
    <row r="875" spans="3:46" ht="16.5" customHeight="1">
      <c r="C875" s="1"/>
      <c r="D875" s="2"/>
      <c r="E875" s="1"/>
      <c r="F875" s="2"/>
      <c r="J875" s="2"/>
      <c r="L875" s="2"/>
      <c r="M875" s="2"/>
      <c r="AH875" s="2"/>
      <c r="AQ875" s="2"/>
      <c r="AS875" s="2"/>
      <c r="AT875" s="2"/>
    </row>
    <row r="876" spans="3:46" ht="16.5" customHeight="1">
      <c r="C876" s="1"/>
      <c r="D876" s="2"/>
      <c r="E876" s="1"/>
      <c r="F876" s="2"/>
      <c r="J876" s="2"/>
      <c r="L876" s="2"/>
      <c r="M876" s="2"/>
      <c r="AH876" s="2"/>
      <c r="AQ876" s="2"/>
      <c r="AS876" s="2"/>
      <c r="AT876" s="2"/>
    </row>
    <row r="877" spans="3:46" ht="16.5" customHeight="1">
      <c r="C877" s="1"/>
      <c r="D877" s="2"/>
      <c r="E877" s="1"/>
      <c r="F877" s="2"/>
      <c r="J877" s="2"/>
      <c r="L877" s="2"/>
      <c r="M877" s="2"/>
      <c r="AH877" s="2"/>
      <c r="AQ877" s="2"/>
      <c r="AS877" s="2"/>
      <c r="AT877" s="2"/>
    </row>
    <row r="878" spans="3:46" ht="16.5" customHeight="1">
      <c r="C878" s="1"/>
      <c r="D878" s="2"/>
      <c r="E878" s="1"/>
      <c r="F878" s="2"/>
      <c r="J878" s="2"/>
      <c r="L878" s="2"/>
      <c r="M878" s="2"/>
      <c r="AH878" s="2"/>
      <c r="AQ878" s="2"/>
      <c r="AS878" s="2"/>
      <c r="AT878" s="2"/>
    </row>
    <row r="879" spans="3:46" ht="16.5" customHeight="1">
      <c r="C879" s="1"/>
      <c r="D879" s="2"/>
      <c r="E879" s="1"/>
      <c r="F879" s="2"/>
      <c r="J879" s="2"/>
      <c r="L879" s="2"/>
      <c r="M879" s="2"/>
      <c r="AH879" s="2"/>
      <c r="AQ879" s="2"/>
      <c r="AS879" s="2"/>
      <c r="AT879" s="2"/>
    </row>
    <row r="880" spans="3:46" ht="16.5" customHeight="1">
      <c r="C880" s="1"/>
      <c r="D880" s="2"/>
      <c r="E880" s="1"/>
      <c r="F880" s="2"/>
      <c r="J880" s="2"/>
      <c r="L880" s="2"/>
      <c r="M880" s="2"/>
      <c r="AH880" s="2"/>
      <c r="AQ880" s="2"/>
      <c r="AS880" s="2"/>
      <c r="AT880" s="2"/>
    </row>
    <row r="881" spans="3:46" ht="16.5" customHeight="1">
      <c r="C881" s="1"/>
      <c r="D881" s="2"/>
      <c r="E881" s="1"/>
      <c r="F881" s="2"/>
      <c r="J881" s="2"/>
      <c r="L881" s="2"/>
      <c r="M881" s="2"/>
      <c r="AH881" s="2"/>
      <c r="AQ881" s="2"/>
      <c r="AS881" s="2"/>
      <c r="AT881" s="2"/>
    </row>
    <row r="882" spans="3:46" ht="16.5" customHeight="1">
      <c r="C882" s="1"/>
      <c r="D882" s="2"/>
      <c r="E882" s="1"/>
      <c r="F882" s="2"/>
      <c r="J882" s="2"/>
      <c r="L882" s="2"/>
      <c r="M882" s="2"/>
      <c r="AH882" s="2"/>
      <c r="AQ882" s="2"/>
      <c r="AS882" s="2"/>
      <c r="AT882" s="2"/>
    </row>
    <row r="883" spans="3:46" ht="16.5" customHeight="1">
      <c r="C883" s="1"/>
      <c r="D883" s="2"/>
      <c r="E883" s="1"/>
      <c r="F883" s="2"/>
      <c r="J883" s="2"/>
      <c r="L883" s="2"/>
      <c r="M883" s="2"/>
      <c r="AH883" s="2"/>
      <c r="AQ883" s="2"/>
      <c r="AS883" s="2"/>
      <c r="AT883" s="2"/>
    </row>
    <row r="884" spans="3:46" ht="16.5" customHeight="1">
      <c r="C884" s="1"/>
      <c r="D884" s="2"/>
      <c r="E884" s="1"/>
      <c r="F884" s="2"/>
      <c r="J884" s="2"/>
      <c r="L884" s="2"/>
      <c r="M884" s="2"/>
      <c r="AH884" s="2"/>
      <c r="AQ884" s="2"/>
      <c r="AS884" s="2"/>
      <c r="AT884" s="2"/>
    </row>
    <row r="885" spans="3:46" ht="16.5" customHeight="1">
      <c r="C885" s="1"/>
      <c r="D885" s="2"/>
      <c r="E885" s="1"/>
      <c r="F885" s="2"/>
      <c r="J885" s="2"/>
      <c r="L885" s="2"/>
      <c r="M885" s="2"/>
      <c r="AH885" s="2"/>
      <c r="AQ885" s="2"/>
      <c r="AS885" s="2"/>
      <c r="AT885" s="2"/>
    </row>
    <row r="886" spans="3:46" ht="16.5" customHeight="1">
      <c r="C886" s="1"/>
      <c r="D886" s="2"/>
      <c r="E886" s="1"/>
      <c r="F886" s="2"/>
      <c r="J886" s="2"/>
      <c r="L886" s="2"/>
      <c r="M886" s="2"/>
      <c r="AH886" s="2"/>
      <c r="AQ886" s="2"/>
      <c r="AS886" s="2"/>
      <c r="AT886" s="2"/>
    </row>
    <row r="887" spans="3:46" ht="16.5" customHeight="1">
      <c r="C887" s="1"/>
      <c r="D887" s="2"/>
      <c r="E887" s="1"/>
      <c r="F887" s="2"/>
      <c r="J887" s="2"/>
      <c r="L887" s="2"/>
      <c r="M887" s="2"/>
      <c r="AH887" s="2"/>
      <c r="AQ887" s="2"/>
      <c r="AS887" s="2"/>
      <c r="AT887" s="2"/>
    </row>
    <row r="888" spans="3:46" ht="16.5" customHeight="1">
      <c r="C888" s="1"/>
      <c r="D888" s="2"/>
      <c r="E888" s="1"/>
      <c r="F888" s="2"/>
      <c r="J888" s="2"/>
      <c r="L888" s="2"/>
      <c r="M888" s="2"/>
      <c r="AH888" s="2"/>
      <c r="AQ888" s="2"/>
      <c r="AS888" s="2"/>
      <c r="AT888" s="2"/>
    </row>
    <row r="889" spans="3:46" ht="16.5" customHeight="1">
      <c r="C889" s="1"/>
      <c r="D889" s="2"/>
      <c r="E889" s="1"/>
      <c r="F889" s="2"/>
      <c r="J889" s="2"/>
      <c r="L889" s="2"/>
      <c r="M889" s="2"/>
      <c r="AH889" s="2"/>
      <c r="AQ889" s="2"/>
      <c r="AS889" s="2"/>
      <c r="AT889" s="2"/>
    </row>
    <row r="890" spans="3:46" ht="16.5" customHeight="1">
      <c r="C890" s="1"/>
      <c r="D890" s="2"/>
      <c r="E890" s="1"/>
      <c r="F890" s="2"/>
      <c r="J890" s="2"/>
      <c r="L890" s="2"/>
      <c r="M890" s="2"/>
      <c r="AH890" s="2"/>
      <c r="AQ890" s="2"/>
      <c r="AS890" s="2"/>
      <c r="AT890" s="2"/>
    </row>
    <row r="891" spans="3:46" ht="16.5" customHeight="1">
      <c r="C891" s="1"/>
      <c r="D891" s="2"/>
      <c r="E891" s="1"/>
      <c r="F891" s="2"/>
      <c r="J891" s="2"/>
      <c r="L891" s="2"/>
      <c r="M891" s="2"/>
      <c r="AH891" s="2"/>
      <c r="AQ891" s="2"/>
      <c r="AS891" s="2"/>
      <c r="AT891" s="2"/>
    </row>
    <row r="892" spans="3:46" ht="16.5" customHeight="1">
      <c r="C892" s="1"/>
      <c r="D892" s="2"/>
      <c r="E892" s="1"/>
      <c r="F892" s="2"/>
      <c r="J892" s="2"/>
      <c r="L892" s="2"/>
      <c r="M892" s="2"/>
      <c r="AH892" s="2"/>
      <c r="AQ892" s="2"/>
      <c r="AS892" s="2"/>
      <c r="AT892" s="2"/>
    </row>
    <row r="893" spans="3:46" ht="16.5" customHeight="1">
      <c r="C893" s="1"/>
      <c r="D893" s="2"/>
      <c r="E893" s="1"/>
      <c r="F893" s="2"/>
      <c r="J893" s="2"/>
      <c r="L893" s="2"/>
      <c r="M893" s="2"/>
      <c r="AH893" s="2"/>
      <c r="AQ893" s="2"/>
      <c r="AS893" s="2"/>
      <c r="AT893" s="2"/>
    </row>
    <row r="894" spans="3:46" ht="16.5" customHeight="1">
      <c r="C894" s="1"/>
      <c r="D894" s="2"/>
      <c r="E894" s="1"/>
      <c r="F894" s="2"/>
      <c r="J894" s="2"/>
      <c r="L894" s="2"/>
      <c r="M894" s="2"/>
      <c r="AH894" s="2"/>
      <c r="AQ894" s="2"/>
      <c r="AS894" s="2"/>
      <c r="AT894" s="2"/>
    </row>
    <row r="895" spans="3:46" ht="16.5" customHeight="1">
      <c r="C895" s="1"/>
      <c r="D895" s="2"/>
      <c r="E895" s="1"/>
      <c r="F895" s="2"/>
      <c r="J895" s="2"/>
      <c r="L895" s="2"/>
      <c r="M895" s="2"/>
      <c r="AH895" s="2"/>
      <c r="AQ895" s="2"/>
      <c r="AS895" s="2"/>
      <c r="AT895" s="2"/>
    </row>
    <row r="896" spans="3:46" ht="16.5" customHeight="1">
      <c r="C896" s="1"/>
      <c r="D896" s="2"/>
      <c r="E896" s="1"/>
      <c r="F896" s="2"/>
      <c r="J896" s="2"/>
      <c r="L896" s="2"/>
      <c r="M896" s="2"/>
      <c r="AH896" s="2"/>
      <c r="AQ896" s="2"/>
      <c r="AS896" s="2"/>
      <c r="AT896" s="2"/>
    </row>
    <row r="897" spans="3:46" ht="16.5" customHeight="1">
      <c r="C897" s="1"/>
      <c r="D897" s="2"/>
      <c r="E897" s="1"/>
      <c r="F897" s="2"/>
      <c r="J897" s="2"/>
      <c r="L897" s="2"/>
      <c r="M897" s="2"/>
      <c r="AH897" s="2"/>
      <c r="AQ897" s="2"/>
      <c r="AS897" s="2"/>
      <c r="AT897" s="2"/>
    </row>
    <row r="898" spans="3:46" ht="16.5" customHeight="1">
      <c r="C898" s="1"/>
      <c r="D898" s="2"/>
      <c r="E898" s="1"/>
      <c r="F898" s="2"/>
      <c r="J898" s="2"/>
      <c r="L898" s="2"/>
      <c r="M898" s="2"/>
      <c r="AH898" s="2"/>
      <c r="AQ898" s="2"/>
      <c r="AS898" s="2"/>
      <c r="AT898" s="2"/>
    </row>
    <row r="899" spans="3:46" ht="16.5" customHeight="1">
      <c r="C899" s="1"/>
      <c r="D899" s="2"/>
      <c r="E899" s="1"/>
      <c r="F899" s="2"/>
      <c r="J899" s="2"/>
      <c r="L899" s="2"/>
      <c r="M899" s="2"/>
      <c r="AH899" s="2"/>
      <c r="AQ899" s="2"/>
      <c r="AS899" s="2"/>
      <c r="AT899" s="2"/>
    </row>
    <row r="900" spans="3:46" ht="16.5" customHeight="1">
      <c r="C900" s="1"/>
      <c r="D900" s="2"/>
      <c r="E900" s="1"/>
      <c r="F900" s="2"/>
      <c r="J900" s="2"/>
      <c r="L900" s="2"/>
      <c r="M900" s="2"/>
      <c r="AH900" s="2"/>
      <c r="AQ900" s="2"/>
      <c r="AS900" s="2"/>
      <c r="AT900" s="2"/>
    </row>
    <row r="901" spans="3:46" ht="16.5" customHeight="1">
      <c r="C901" s="1"/>
      <c r="D901" s="2"/>
      <c r="E901" s="1"/>
      <c r="F901" s="2"/>
      <c r="J901" s="2"/>
      <c r="L901" s="2"/>
      <c r="M901" s="2"/>
      <c r="AH901" s="2"/>
      <c r="AQ901" s="2"/>
      <c r="AS901" s="2"/>
      <c r="AT901" s="2"/>
    </row>
    <row r="902" spans="3:46" ht="16.5" customHeight="1">
      <c r="C902" s="1"/>
      <c r="D902" s="2"/>
      <c r="E902" s="1"/>
      <c r="F902" s="2"/>
      <c r="J902" s="2"/>
      <c r="L902" s="2"/>
      <c r="M902" s="2"/>
      <c r="AH902" s="2"/>
      <c r="AQ902" s="2"/>
      <c r="AS902" s="2"/>
      <c r="AT902" s="2"/>
    </row>
    <row r="903" spans="3:46" ht="16.5" customHeight="1">
      <c r="C903" s="1"/>
      <c r="D903" s="2"/>
      <c r="E903" s="1"/>
      <c r="F903" s="2"/>
      <c r="J903" s="2"/>
      <c r="L903" s="2"/>
      <c r="M903" s="2"/>
      <c r="AH903" s="2"/>
      <c r="AS903" s="2"/>
      <c r="AT903" s="2"/>
    </row>
    <row r="904" spans="3:46" ht="16.5" customHeight="1">
      <c r="C904" s="1"/>
      <c r="D904" s="2"/>
      <c r="E904" s="1"/>
      <c r="F904" s="2"/>
      <c r="J904" s="2"/>
      <c r="L904" s="2"/>
      <c r="M904" s="2"/>
      <c r="AH904" s="2"/>
      <c r="AQ904" s="2"/>
      <c r="AS904" s="2"/>
      <c r="AT904" s="2"/>
    </row>
    <row r="905" spans="3:46" ht="16.5" customHeight="1">
      <c r="C905" s="1"/>
      <c r="D905" s="2"/>
      <c r="E905" s="1"/>
      <c r="F905" s="2"/>
      <c r="J905" s="2"/>
      <c r="L905" s="2"/>
      <c r="M905" s="2"/>
      <c r="AH905" s="2"/>
      <c r="AQ905" s="2"/>
      <c r="AS905" s="2"/>
      <c r="AT905" s="2"/>
    </row>
    <row r="906" spans="3:46" ht="16.5" customHeight="1">
      <c r="C906" s="1"/>
      <c r="D906" s="2"/>
      <c r="E906" s="1"/>
      <c r="F906" s="2"/>
      <c r="J906" s="2"/>
      <c r="L906" s="2"/>
      <c r="M906" s="2"/>
      <c r="AH906" s="2"/>
      <c r="AQ906" s="2"/>
      <c r="AS906" s="2"/>
      <c r="AT906" s="2"/>
    </row>
    <row r="907" spans="3:46" ht="16.5" customHeight="1">
      <c r="C907" s="1"/>
      <c r="D907" s="2"/>
      <c r="E907" s="1"/>
      <c r="F907" s="2"/>
      <c r="J907" s="2"/>
      <c r="L907" s="2"/>
      <c r="M907" s="2"/>
      <c r="AH907" s="2"/>
      <c r="AQ907" s="2"/>
      <c r="AS907" s="2"/>
      <c r="AT907" s="2"/>
    </row>
    <row r="908" spans="3:46" ht="16.5" customHeight="1">
      <c r="C908" s="1"/>
      <c r="D908" s="2"/>
      <c r="E908" s="1"/>
      <c r="F908" s="2"/>
      <c r="J908" s="2"/>
      <c r="L908" s="2"/>
      <c r="M908" s="2"/>
      <c r="AH908" s="2"/>
      <c r="AQ908" s="2"/>
      <c r="AS908" s="2"/>
      <c r="AT908" s="2"/>
    </row>
    <row r="909" spans="3:46" ht="16.5" customHeight="1">
      <c r="C909" s="1"/>
      <c r="D909" s="2"/>
      <c r="E909" s="1"/>
      <c r="F909" s="2"/>
      <c r="J909" s="2"/>
      <c r="L909" s="2"/>
      <c r="M909" s="2"/>
      <c r="AH909" s="2"/>
      <c r="AQ909" s="2"/>
      <c r="AS909" s="2"/>
      <c r="AT909" s="2"/>
    </row>
    <row r="910" spans="3:46" ht="16.5" customHeight="1">
      <c r="C910" s="1"/>
      <c r="D910" s="2"/>
      <c r="E910" s="1"/>
      <c r="F910" s="2"/>
      <c r="J910" s="2"/>
      <c r="L910" s="2"/>
      <c r="M910" s="2"/>
      <c r="AH910" s="2"/>
      <c r="AQ910" s="2"/>
      <c r="AS910" s="2"/>
      <c r="AT910" s="2"/>
    </row>
    <row r="911" spans="3:46" ht="16.5" customHeight="1">
      <c r="C911" s="1"/>
      <c r="D911" s="2"/>
      <c r="E911" s="1"/>
      <c r="F911" s="2"/>
      <c r="J911" s="2"/>
      <c r="L911" s="2"/>
      <c r="M911" s="2"/>
      <c r="AH911" s="2"/>
      <c r="AQ911" s="2"/>
      <c r="AS911" s="2"/>
      <c r="AT911" s="2"/>
    </row>
    <row r="912" spans="3:46" ht="16.5" customHeight="1">
      <c r="C912" s="1"/>
      <c r="D912" s="2"/>
      <c r="E912" s="1"/>
      <c r="F912" s="2"/>
      <c r="J912" s="2"/>
      <c r="L912" s="2"/>
      <c r="M912" s="2"/>
      <c r="AH912" s="2"/>
      <c r="AQ912" s="2"/>
      <c r="AS912" s="2"/>
      <c r="AT912" s="2"/>
    </row>
    <row r="913" spans="3:46" ht="16.5" customHeight="1">
      <c r="C913" s="1"/>
      <c r="D913" s="2"/>
      <c r="E913" s="1"/>
      <c r="F913" s="2"/>
      <c r="J913" s="2"/>
      <c r="L913" s="2"/>
      <c r="M913" s="2"/>
      <c r="AH913" s="2"/>
      <c r="AQ913" s="2"/>
      <c r="AS913" s="2"/>
      <c r="AT913" s="2"/>
    </row>
    <row r="914" spans="3:46" ht="16.5" customHeight="1">
      <c r="C914" s="1"/>
      <c r="D914" s="2"/>
      <c r="E914" s="1"/>
      <c r="F914" s="2"/>
      <c r="J914" s="2"/>
      <c r="L914" s="2"/>
      <c r="M914" s="2"/>
      <c r="AH914" s="2"/>
      <c r="AQ914" s="2"/>
      <c r="AS914" s="2"/>
      <c r="AT914" s="2"/>
    </row>
    <row r="915" spans="3:46" ht="16.5" customHeight="1">
      <c r="C915" s="1"/>
      <c r="D915" s="2"/>
      <c r="E915" s="1"/>
      <c r="F915" s="2"/>
      <c r="J915" s="2"/>
      <c r="L915" s="2"/>
      <c r="M915" s="2"/>
      <c r="AH915" s="2"/>
      <c r="AQ915" s="2"/>
      <c r="AS915" s="2"/>
      <c r="AT915" s="2"/>
    </row>
    <row r="916" spans="3:46" ht="16.5" customHeight="1">
      <c r="C916" s="1"/>
      <c r="D916" s="2"/>
      <c r="E916" s="1"/>
      <c r="F916" s="2"/>
      <c r="J916" s="2"/>
      <c r="L916" s="2"/>
      <c r="M916" s="2"/>
      <c r="AH916" s="2"/>
      <c r="AQ916" s="2"/>
      <c r="AS916" s="2"/>
      <c r="AT916" s="2"/>
    </row>
    <row r="917" spans="3:46" ht="16.5" customHeight="1">
      <c r="C917" s="1"/>
      <c r="D917" s="2"/>
      <c r="E917" s="1"/>
      <c r="F917" s="2"/>
      <c r="J917" s="2"/>
      <c r="L917" s="2"/>
      <c r="M917" s="2"/>
      <c r="AH917" s="2"/>
      <c r="AQ917" s="2"/>
      <c r="AS917" s="2"/>
      <c r="AT917" s="2"/>
    </row>
    <row r="918" spans="3:46" ht="16.5" customHeight="1">
      <c r="C918" s="1"/>
      <c r="D918" s="2"/>
      <c r="E918" s="1"/>
      <c r="F918" s="2"/>
      <c r="J918" s="2"/>
      <c r="L918" s="2"/>
      <c r="M918" s="2"/>
      <c r="AH918" s="2"/>
      <c r="AQ918" s="2"/>
      <c r="AS918" s="2"/>
      <c r="AT918" s="2"/>
    </row>
    <row r="919" spans="3:46" ht="16.5" customHeight="1">
      <c r="C919" s="1"/>
      <c r="D919" s="2"/>
      <c r="E919" s="1"/>
      <c r="F919" s="2"/>
      <c r="J919" s="2"/>
      <c r="L919" s="2"/>
      <c r="M919" s="2"/>
      <c r="AH919" s="2"/>
      <c r="AQ919" s="2"/>
      <c r="AS919" s="2"/>
      <c r="AT919" s="2"/>
    </row>
    <row r="920" spans="3:46" ht="16.5" customHeight="1">
      <c r="C920" s="1"/>
      <c r="D920" s="2"/>
      <c r="E920" s="1"/>
      <c r="F920" s="2"/>
      <c r="J920" s="2"/>
      <c r="L920" s="2"/>
      <c r="M920" s="2"/>
      <c r="AH920" s="2"/>
      <c r="AQ920" s="2"/>
      <c r="AS920" s="2"/>
      <c r="AT920" s="2"/>
    </row>
    <row r="921" spans="3:46" ht="16.5" customHeight="1">
      <c r="C921" s="1"/>
      <c r="D921" s="2"/>
      <c r="E921" s="1"/>
      <c r="F921" s="2"/>
      <c r="J921" s="2"/>
      <c r="L921" s="2"/>
      <c r="M921" s="2"/>
      <c r="AH921" s="2"/>
      <c r="AQ921" s="2"/>
      <c r="AS921" s="2"/>
      <c r="AT921" s="2"/>
    </row>
    <row r="922" spans="3:46" ht="16.5" customHeight="1">
      <c r="C922" s="1"/>
      <c r="D922" s="2"/>
      <c r="E922" s="1"/>
      <c r="F922" s="2"/>
      <c r="J922" s="2"/>
      <c r="L922" s="2"/>
      <c r="M922" s="2"/>
      <c r="AH922" s="2"/>
      <c r="AQ922" s="2"/>
      <c r="AS922" s="2"/>
      <c r="AT922" s="2"/>
    </row>
    <row r="923" spans="3:46" ht="16.5" customHeight="1">
      <c r="C923" s="1"/>
      <c r="D923" s="2"/>
      <c r="E923" s="1"/>
      <c r="F923" s="2"/>
      <c r="J923" s="2"/>
      <c r="L923" s="2"/>
      <c r="M923" s="2"/>
      <c r="AH923" s="2"/>
      <c r="AQ923" s="2"/>
      <c r="AS923" s="2"/>
      <c r="AT923" s="2"/>
    </row>
    <row r="924" spans="3:46" ht="16.5" customHeight="1">
      <c r="C924" s="1"/>
      <c r="D924" s="2"/>
      <c r="E924" s="1"/>
      <c r="F924" s="2"/>
      <c r="J924" s="2"/>
      <c r="L924" s="2"/>
      <c r="M924" s="2"/>
      <c r="AH924" s="2"/>
      <c r="AQ924" s="2"/>
      <c r="AS924" s="2"/>
      <c r="AT924" s="2"/>
    </row>
    <row r="925" spans="3:46" ht="16.5" customHeight="1">
      <c r="C925" s="1"/>
      <c r="D925" s="2"/>
      <c r="E925" s="1"/>
      <c r="F925" s="2"/>
      <c r="J925" s="2"/>
      <c r="L925" s="2"/>
      <c r="M925" s="2"/>
      <c r="AH925" s="2"/>
      <c r="AQ925" s="2"/>
      <c r="AS925" s="2"/>
      <c r="AT925" s="2"/>
    </row>
    <row r="926" spans="3:46" ht="16.5" customHeight="1">
      <c r="C926" s="1"/>
      <c r="D926" s="2"/>
      <c r="E926" s="1"/>
      <c r="F926" s="2"/>
      <c r="J926" s="2"/>
      <c r="L926" s="2"/>
      <c r="M926" s="2"/>
      <c r="AH926" s="2"/>
      <c r="AQ926" s="2"/>
      <c r="AS926" s="2"/>
      <c r="AT926" s="2"/>
    </row>
    <row r="927" spans="3:46" ht="16.5" customHeight="1">
      <c r="C927" s="1"/>
      <c r="D927" s="2"/>
      <c r="E927" s="1"/>
      <c r="F927" s="2"/>
      <c r="J927" s="2"/>
      <c r="L927" s="2"/>
      <c r="M927" s="2"/>
      <c r="AH927" s="2"/>
      <c r="AQ927" s="2"/>
      <c r="AS927" s="2"/>
      <c r="AT927" s="2"/>
    </row>
    <row r="928" spans="3:46" ht="16.5" customHeight="1">
      <c r="C928" s="1"/>
      <c r="D928" s="2"/>
      <c r="E928" s="1"/>
      <c r="F928" s="2"/>
      <c r="J928" s="2"/>
      <c r="L928" s="2"/>
      <c r="M928" s="2"/>
      <c r="AH928" s="2"/>
      <c r="AQ928" s="2"/>
      <c r="AS928" s="2"/>
      <c r="AT928" s="2"/>
    </row>
    <row r="929" spans="3:46" ht="16.5" customHeight="1">
      <c r="C929" s="1"/>
      <c r="D929" s="2"/>
      <c r="E929" s="1"/>
      <c r="F929" s="2"/>
      <c r="J929" s="2"/>
      <c r="L929" s="2"/>
      <c r="M929" s="2"/>
      <c r="AH929" s="2"/>
      <c r="AQ929" s="2"/>
      <c r="AS929" s="2"/>
      <c r="AT929" s="2"/>
    </row>
    <row r="930" spans="3:46" ht="16.5" customHeight="1">
      <c r="C930" s="1"/>
      <c r="D930" s="2"/>
      <c r="E930" s="1"/>
      <c r="F930" s="2"/>
      <c r="J930" s="2"/>
      <c r="L930" s="2"/>
      <c r="M930" s="2"/>
      <c r="AH930" s="2"/>
      <c r="AQ930" s="2"/>
      <c r="AS930" s="2"/>
      <c r="AT930" s="2"/>
    </row>
    <row r="931" spans="3:46" ht="16.5" customHeight="1">
      <c r="C931" s="1"/>
      <c r="D931" s="2"/>
      <c r="E931" s="1"/>
      <c r="F931" s="2"/>
      <c r="J931" s="2"/>
      <c r="L931" s="2"/>
      <c r="M931" s="2"/>
      <c r="AH931" s="2"/>
      <c r="AQ931" s="2"/>
      <c r="AS931" s="2"/>
      <c r="AT931" s="2"/>
    </row>
    <row r="932" spans="3:46" ht="16.5" customHeight="1">
      <c r="C932" s="1"/>
      <c r="D932" s="2"/>
      <c r="E932" s="1"/>
      <c r="F932" s="2"/>
      <c r="J932" s="2"/>
      <c r="L932" s="2"/>
      <c r="M932" s="2"/>
      <c r="AH932" s="2"/>
      <c r="AQ932" s="2"/>
      <c r="AS932" s="2"/>
      <c r="AT932" s="2"/>
    </row>
    <row r="933" spans="3:46" ht="16.5" customHeight="1">
      <c r="C933" s="1"/>
      <c r="D933" s="2"/>
      <c r="E933" s="1"/>
      <c r="F933" s="2"/>
      <c r="J933" s="2"/>
      <c r="L933" s="2"/>
      <c r="M933" s="2"/>
      <c r="AH933" s="2"/>
      <c r="AQ933" s="2"/>
      <c r="AS933" s="2"/>
      <c r="AT933" s="2"/>
    </row>
    <row r="934" spans="3:46" ht="16.5" customHeight="1">
      <c r="C934" s="1"/>
      <c r="D934" s="2"/>
      <c r="E934" s="1"/>
      <c r="F934" s="2"/>
      <c r="J934" s="2"/>
      <c r="L934" s="2"/>
      <c r="M934" s="2"/>
      <c r="AH934" s="2"/>
      <c r="AQ934" s="2"/>
      <c r="AS934" s="2"/>
      <c r="AT934" s="2"/>
    </row>
    <row r="935" spans="3:46" ht="16.5" customHeight="1">
      <c r="C935" s="1"/>
      <c r="D935" s="2"/>
      <c r="E935" s="1"/>
      <c r="F935" s="2"/>
      <c r="J935" s="2"/>
      <c r="L935" s="2"/>
      <c r="M935" s="2"/>
      <c r="AH935" s="2"/>
      <c r="AQ935" s="2"/>
      <c r="AS935" s="2"/>
      <c r="AT935" s="2"/>
    </row>
    <row r="936" spans="3:46" ht="16.5" customHeight="1">
      <c r="C936" s="1"/>
      <c r="D936" s="2"/>
      <c r="E936" s="1"/>
      <c r="F936" s="2"/>
      <c r="J936" s="2"/>
      <c r="L936" s="2"/>
      <c r="M936" s="2"/>
      <c r="AH936" s="2"/>
      <c r="AQ936" s="2"/>
      <c r="AS936" s="2"/>
      <c r="AT936" s="2"/>
    </row>
    <row r="937" spans="3:46" ht="16.5" customHeight="1">
      <c r="C937" s="1"/>
      <c r="D937" s="2"/>
      <c r="E937" s="1"/>
      <c r="F937" s="2"/>
      <c r="J937" s="2"/>
      <c r="L937" s="2"/>
      <c r="M937" s="2"/>
      <c r="AH937" s="2"/>
      <c r="AQ937" s="2"/>
      <c r="AS937" s="2"/>
      <c r="AT937" s="2"/>
    </row>
    <row r="938" spans="3:46" ht="16.5" customHeight="1">
      <c r="C938" s="1"/>
      <c r="D938" s="2"/>
      <c r="E938" s="1"/>
      <c r="F938" s="2"/>
      <c r="J938" s="2"/>
      <c r="L938" s="2"/>
      <c r="M938" s="2"/>
      <c r="AH938" s="2"/>
      <c r="AQ938" s="2"/>
      <c r="AS938" s="2"/>
      <c r="AT938" s="2"/>
    </row>
    <row r="939" spans="3:46" ht="16.5" customHeight="1">
      <c r="C939" s="1"/>
      <c r="D939" s="2"/>
      <c r="E939" s="1"/>
      <c r="F939" s="2"/>
      <c r="J939" s="2"/>
      <c r="L939" s="2"/>
      <c r="M939" s="2"/>
      <c r="AH939" s="2"/>
      <c r="AQ939" s="2"/>
      <c r="AS939" s="2"/>
      <c r="AT939" s="2"/>
    </row>
    <row r="940" spans="3:46" ht="16.5" customHeight="1">
      <c r="C940" s="1"/>
      <c r="D940" s="2"/>
      <c r="E940" s="1"/>
      <c r="F940" s="2"/>
      <c r="J940" s="2"/>
      <c r="L940" s="2"/>
      <c r="M940" s="2"/>
      <c r="AH940" s="2"/>
      <c r="AQ940" s="2"/>
      <c r="AS940" s="2"/>
      <c r="AT940" s="2"/>
    </row>
    <row r="941" spans="3:46" ht="16.5" customHeight="1">
      <c r="C941" s="1"/>
      <c r="D941" s="2"/>
      <c r="E941" s="1"/>
      <c r="F941" s="2"/>
      <c r="J941" s="2"/>
      <c r="L941" s="2"/>
      <c r="M941" s="2"/>
      <c r="AH941" s="2"/>
      <c r="AQ941" s="2"/>
      <c r="AS941" s="2"/>
      <c r="AT941" s="2"/>
    </row>
    <row r="942" spans="3:46" ht="16.5" customHeight="1">
      <c r="C942" s="1"/>
      <c r="D942" s="2"/>
      <c r="E942" s="1"/>
      <c r="F942" s="2"/>
      <c r="J942" s="2"/>
      <c r="L942" s="2"/>
      <c r="M942" s="2"/>
      <c r="AH942" s="2"/>
      <c r="AQ942" s="2"/>
      <c r="AS942" s="2"/>
      <c r="AT942" s="2"/>
    </row>
    <row r="943" spans="3:46" ht="16.5" customHeight="1">
      <c r="C943" s="1"/>
      <c r="D943" s="2"/>
      <c r="E943" s="1"/>
      <c r="F943" s="2"/>
      <c r="J943" s="2"/>
      <c r="L943" s="2"/>
      <c r="M943" s="2"/>
      <c r="AH943" s="2"/>
      <c r="AQ943" s="2"/>
      <c r="AS943" s="2"/>
      <c r="AT943" s="2"/>
    </row>
    <row r="944" spans="3:46" ht="16.5" customHeight="1">
      <c r="C944" s="1"/>
      <c r="D944" s="2"/>
      <c r="E944" s="1"/>
      <c r="F944" s="2"/>
      <c r="J944" s="2"/>
      <c r="L944" s="2"/>
      <c r="M944" s="2"/>
      <c r="AH944" s="2"/>
      <c r="AQ944" s="2"/>
      <c r="AS944" s="2"/>
      <c r="AT944" s="2"/>
    </row>
    <row r="945" spans="3:46" ht="16.5" customHeight="1">
      <c r="C945" s="1"/>
      <c r="D945" s="2"/>
      <c r="E945" s="1"/>
      <c r="F945" s="2"/>
      <c r="J945" s="2"/>
      <c r="L945" s="2"/>
      <c r="M945" s="2"/>
      <c r="AH945" s="2"/>
      <c r="AQ945" s="2"/>
      <c r="AS945" s="2"/>
      <c r="AT945" s="2"/>
    </row>
    <row r="946" spans="3:46" ht="16.5" customHeight="1">
      <c r="C946" s="1"/>
      <c r="D946" s="2"/>
      <c r="E946" s="1"/>
      <c r="F946" s="2"/>
      <c r="J946" s="2"/>
      <c r="L946" s="2"/>
      <c r="M946" s="2"/>
      <c r="AH946" s="2"/>
      <c r="AQ946" s="2"/>
      <c r="AS946" s="2"/>
      <c r="AT946" s="2"/>
    </row>
    <row r="947" spans="3:46" ht="16.5" customHeight="1">
      <c r="C947" s="1"/>
      <c r="D947" s="2"/>
      <c r="E947" s="1"/>
      <c r="F947" s="2"/>
      <c r="J947" s="2"/>
      <c r="L947" s="2"/>
      <c r="M947" s="2"/>
      <c r="AH947" s="2"/>
      <c r="AQ947" s="2"/>
      <c r="AS947" s="2"/>
      <c r="AT947" s="2"/>
    </row>
    <row r="948" spans="3:46" ht="16.5" customHeight="1">
      <c r="C948" s="1"/>
      <c r="D948" s="2"/>
      <c r="E948" s="1"/>
      <c r="F948" s="2"/>
      <c r="J948" s="2"/>
      <c r="L948" s="2"/>
      <c r="M948" s="2"/>
      <c r="AH948" s="2"/>
      <c r="AQ948" s="2"/>
      <c r="AS948" s="2"/>
      <c r="AT948" s="2"/>
    </row>
    <row r="949" spans="3:46" ht="16.5" customHeight="1">
      <c r="C949" s="1"/>
      <c r="D949" s="2"/>
      <c r="E949" s="1"/>
      <c r="F949" s="2"/>
      <c r="J949" s="2"/>
      <c r="L949" s="2"/>
      <c r="M949" s="2"/>
      <c r="AH949" s="2"/>
      <c r="AQ949" s="2"/>
      <c r="AS949" s="2"/>
      <c r="AT949" s="2"/>
    </row>
    <row r="950" spans="3:46" ht="16.5" customHeight="1">
      <c r="C950" s="1"/>
      <c r="D950" s="2"/>
      <c r="E950" s="1"/>
      <c r="F950" s="2"/>
      <c r="J950" s="2"/>
      <c r="L950" s="2"/>
      <c r="M950" s="2"/>
      <c r="AH950" s="2"/>
      <c r="AQ950" s="2"/>
      <c r="AS950" s="2"/>
      <c r="AT950" s="2"/>
    </row>
    <row r="951" spans="3:46" ht="16.5" customHeight="1">
      <c r="C951" s="1"/>
      <c r="D951" s="2"/>
      <c r="E951" s="1"/>
      <c r="F951" s="2"/>
      <c r="J951" s="2"/>
      <c r="L951" s="2"/>
      <c r="M951" s="2"/>
      <c r="AH951" s="2"/>
      <c r="AQ951" s="2"/>
      <c r="AS951" s="2"/>
      <c r="AT951" s="2"/>
    </row>
    <row r="952" spans="3:46" ht="16.5" customHeight="1">
      <c r="C952" s="1"/>
      <c r="D952" s="2"/>
      <c r="E952" s="1"/>
      <c r="F952" s="2"/>
      <c r="J952" s="2"/>
      <c r="L952" s="2"/>
      <c r="M952" s="2"/>
      <c r="AH952" s="2"/>
      <c r="AQ952" s="2"/>
      <c r="AS952" s="2"/>
      <c r="AT952" s="2"/>
    </row>
    <row r="953" spans="3:46" ht="16.5" customHeight="1">
      <c r="C953" s="1"/>
      <c r="D953" s="2"/>
      <c r="E953" s="1"/>
      <c r="F953" s="2"/>
      <c r="J953" s="2"/>
      <c r="L953" s="2"/>
      <c r="M953" s="2"/>
      <c r="AH953" s="2"/>
      <c r="AQ953" s="2"/>
      <c r="AS953" s="2"/>
      <c r="AT953" s="2"/>
    </row>
    <row r="954" spans="3:46" ht="16.5" customHeight="1">
      <c r="C954" s="1"/>
      <c r="D954" s="2"/>
      <c r="E954" s="1"/>
      <c r="F954" s="2"/>
      <c r="J954" s="2"/>
      <c r="L954" s="2"/>
      <c r="M954" s="2"/>
      <c r="AH954" s="2"/>
      <c r="AQ954" s="2"/>
      <c r="AS954" s="2"/>
      <c r="AT954" s="2"/>
    </row>
    <row r="955" spans="3:46" ht="16.5" customHeight="1">
      <c r="C955" s="1"/>
      <c r="D955" s="2"/>
      <c r="E955" s="1"/>
      <c r="F955" s="2"/>
      <c r="J955" s="2"/>
      <c r="L955" s="2"/>
      <c r="M955" s="2"/>
      <c r="AH955" s="2"/>
      <c r="AQ955" s="2"/>
      <c r="AS955" s="2"/>
      <c r="AT955" s="2"/>
    </row>
    <row r="956" spans="3:46" ht="16.5" customHeight="1">
      <c r="C956" s="1"/>
      <c r="D956" s="2"/>
      <c r="E956" s="1"/>
      <c r="F956" s="2"/>
      <c r="J956" s="2"/>
      <c r="L956" s="2"/>
      <c r="M956" s="2"/>
      <c r="AH956" s="2"/>
      <c r="AQ956" s="2"/>
      <c r="AS956" s="2"/>
      <c r="AT956" s="2"/>
    </row>
    <row r="957" spans="3:46" ht="16.5" customHeight="1">
      <c r="C957" s="1"/>
      <c r="D957" s="2"/>
      <c r="E957" s="1"/>
      <c r="F957" s="2"/>
      <c r="J957" s="2"/>
      <c r="L957" s="2"/>
      <c r="M957" s="2"/>
      <c r="AH957" s="2"/>
      <c r="AQ957" s="2"/>
      <c r="AS957" s="2"/>
      <c r="AT957" s="2"/>
    </row>
    <row r="958" spans="3:46" ht="16.5" customHeight="1">
      <c r="C958" s="1"/>
      <c r="D958" s="2"/>
      <c r="E958" s="1"/>
      <c r="F958" s="2"/>
      <c r="J958" s="2"/>
      <c r="L958" s="2"/>
      <c r="M958" s="2"/>
      <c r="AH958" s="2"/>
      <c r="AQ958" s="2"/>
      <c r="AS958" s="2"/>
      <c r="AT958" s="2"/>
    </row>
    <row r="959" spans="3:46" ht="16.5" customHeight="1">
      <c r="C959" s="1"/>
      <c r="D959" s="2"/>
      <c r="E959" s="1"/>
      <c r="F959" s="2"/>
      <c r="J959" s="2"/>
      <c r="L959" s="2"/>
      <c r="M959" s="2"/>
      <c r="AH959" s="2"/>
      <c r="AQ959" s="2"/>
      <c r="AS959" s="2"/>
      <c r="AT959" s="2"/>
    </row>
    <row r="960" spans="3:46" ht="16.5" customHeight="1">
      <c r="C960" s="1"/>
      <c r="D960" s="2"/>
      <c r="E960" s="1"/>
      <c r="F960" s="2"/>
      <c r="J960" s="2"/>
      <c r="L960" s="2"/>
      <c r="M960" s="2"/>
      <c r="AH960" s="2"/>
      <c r="AQ960" s="2"/>
      <c r="AS960" s="2"/>
      <c r="AT960" s="2"/>
    </row>
    <row r="961" spans="3:46" ht="16.5" customHeight="1">
      <c r="C961" s="1"/>
      <c r="D961" s="2"/>
      <c r="E961" s="1"/>
      <c r="F961" s="2"/>
      <c r="J961" s="2"/>
      <c r="L961" s="2"/>
      <c r="M961" s="2"/>
      <c r="AH961" s="2"/>
      <c r="AQ961" s="2"/>
      <c r="AS961" s="2"/>
      <c r="AT961" s="2"/>
    </row>
    <row r="962" spans="3:46" ht="16.5" customHeight="1">
      <c r="C962" s="1"/>
      <c r="D962" s="2"/>
      <c r="E962" s="1"/>
      <c r="F962" s="2"/>
      <c r="J962" s="2"/>
      <c r="L962" s="2"/>
      <c r="M962" s="2"/>
      <c r="AH962" s="2"/>
      <c r="AQ962" s="2"/>
      <c r="AS962" s="2"/>
      <c r="AT962" s="2"/>
    </row>
    <row r="963" spans="3:46" ht="16.5" customHeight="1">
      <c r="C963" s="1"/>
      <c r="D963" s="2"/>
      <c r="E963" s="1"/>
      <c r="F963" s="2"/>
      <c r="J963" s="2"/>
      <c r="L963" s="2"/>
      <c r="M963" s="2"/>
      <c r="AH963" s="2"/>
      <c r="AQ963" s="2"/>
      <c r="AS963" s="2"/>
      <c r="AT963" s="2"/>
    </row>
    <row r="964" spans="3:46" ht="16.5" customHeight="1">
      <c r="C964" s="1"/>
      <c r="D964" s="2"/>
      <c r="E964" s="1"/>
      <c r="F964" s="2"/>
      <c r="J964" s="2"/>
      <c r="L964" s="2"/>
      <c r="M964" s="2"/>
      <c r="AH964" s="2"/>
      <c r="AQ964" s="2"/>
      <c r="AS964" s="2"/>
      <c r="AT964" s="2"/>
    </row>
    <row r="965" spans="3:46" ht="16.5" customHeight="1">
      <c r="C965" s="1"/>
      <c r="D965" s="2"/>
      <c r="E965" s="1"/>
      <c r="F965" s="2"/>
      <c r="J965" s="2"/>
      <c r="L965" s="2"/>
      <c r="M965" s="2"/>
      <c r="AH965" s="2"/>
      <c r="AQ965" s="2"/>
      <c r="AS965" s="2"/>
      <c r="AT965" s="2"/>
    </row>
    <row r="966" spans="3:46" ht="16.5" customHeight="1">
      <c r="C966" s="1"/>
      <c r="D966" s="2"/>
      <c r="E966" s="1"/>
      <c r="F966" s="2"/>
      <c r="J966" s="2"/>
      <c r="L966" s="2"/>
      <c r="M966" s="2"/>
      <c r="AH966" s="2"/>
      <c r="AQ966" s="2"/>
      <c r="AS966" s="2"/>
      <c r="AT966" s="2"/>
    </row>
    <row r="967" spans="3:46" ht="16.5" customHeight="1">
      <c r="C967" s="1"/>
      <c r="D967" s="2"/>
      <c r="E967" s="1"/>
      <c r="F967" s="2"/>
      <c r="J967" s="2"/>
      <c r="L967" s="2"/>
      <c r="M967" s="2"/>
      <c r="AH967" s="2"/>
      <c r="AQ967" s="2"/>
      <c r="AS967" s="2"/>
      <c r="AT967" s="2"/>
    </row>
    <row r="968" spans="3:46" ht="16.5" customHeight="1">
      <c r="C968" s="1"/>
      <c r="D968" s="2"/>
      <c r="E968" s="1"/>
      <c r="F968" s="2"/>
      <c r="J968" s="2"/>
      <c r="L968" s="2"/>
      <c r="M968" s="2"/>
      <c r="AH968" s="2"/>
      <c r="AQ968" s="2"/>
      <c r="AS968" s="2"/>
      <c r="AT968" s="2"/>
    </row>
    <row r="969" spans="3:46" ht="16.5" customHeight="1">
      <c r="C969" s="1"/>
      <c r="D969" s="2"/>
      <c r="E969" s="1"/>
      <c r="F969" s="2"/>
      <c r="J969" s="2"/>
      <c r="L969" s="2"/>
      <c r="M969" s="2"/>
      <c r="AH969" s="2"/>
      <c r="AQ969" s="2"/>
      <c r="AS969" s="2"/>
      <c r="AT969" s="2"/>
    </row>
    <row r="970" spans="3:46" ht="16.5" customHeight="1">
      <c r="C970" s="1"/>
      <c r="D970" s="2"/>
      <c r="E970" s="1"/>
      <c r="F970" s="2"/>
      <c r="J970" s="2"/>
      <c r="L970" s="2"/>
      <c r="M970" s="2"/>
      <c r="AH970" s="2"/>
      <c r="AS970" s="2"/>
      <c r="AT970" s="2"/>
    </row>
    <row r="971" spans="3:46" ht="16.5" customHeight="1">
      <c r="C971" s="1"/>
      <c r="D971" s="2"/>
      <c r="E971" s="1"/>
      <c r="F971" s="2"/>
      <c r="J971" s="2"/>
      <c r="L971" s="2"/>
      <c r="M971" s="2"/>
      <c r="AH971" s="2"/>
      <c r="AQ971" s="2"/>
      <c r="AS971" s="2"/>
      <c r="AT971" s="2"/>
    </row>
    <row r="972" spans="3:46" ht="16.5" customHeight="1">
      <c r="C972" s="1"/>
      <c r="D972" s="2"/>
      <c r="E972" s="1"/>
      <c r="F972" s="2"/>
      <c r="J972" s="2"/>
      <c r="L972" s="2"/>
      <c r="M972" s="2"/>
      <c r="AH972" s="2"/>
      <c r="AQ972" s="2"/>
      <c r="AS972" s="2"/>
      <c r="AT972" s="2"/>
    </row>
    <row r="973" spans="3:46" ht="16.5" customHeight="1">
      <c r="C973" s="1"/>
      <c r="D973" s="2"/>
      <c r="E973" s="1"/>
      <c r="F973" s="2"/>
      <c r="J973" s="2"/>
      <c r="L973" s="2"/>
      <c r="M973" s="2"/>
      <c r="AH973" s="2"/>
      <c r="AQ973" s="2"/>
      <c r="AS973" s="2"/>
      <c r="AT973" s="2"/>
    </row>
    <row r="974" spans="3:46" ht="16.5" customHeight="1">
      <c r="C974" s="1"/>
      <c r="D974" s="2"/>
      <c r="E974" s="1"/>
      <c r="F974" s="2"/>
      <c r="J974" s="2"/>
      <c r="L974" s="2"/>
      <c r="M974" s="2"/>
      <c r="AH974" s="2"/>
      <c r="AQ974" s="2"/>
      <c r="AS974" s="2"/>
      <c r="AT974" s="2"/>
    </row>
    <row r="975" spans="3:46" ht="16.5" customHeight="1">
      <c r="C975" s="1"/>
      <c r="D975" s="2"/>
      <c r="E975" s="1"/>
      <c r="F975" s="2"/>
      <c r="J975" s="2"/>
      <c r="L975" s="2"/>
      <c r="M975" s="2"/>
      <c r="AH975" s="2"/>
      <c r="AQ975" s="2"/>
      <c r="AS975" s="2"/>
      <c r="AT975" s="2"/>
    </row>
    <row r="976" spans="3:46" ht="16.5" customHeight="1">
      <c r="C976" s="1"/>
      <c r="D976" s="2"/>
      <c r="E976" s="1"/>
      <c r="F976" s="2"/>
      <c r="J976" s="2"/>
      <c r="L976" s="2"/>
      <c r="M976" s="2"/>
      <c r="AH976" s="2"/>
      <c r="AQ976" s="2"/>
      <c r="AS976" s="2"/>
      <c r="AT976" s="2"/>
    </row>
    <row r="977" spans="3:46" ht="16.5" customHeight="1">
      <c r="C977" s="1"/>
      <c r="D977" s="2"/>
      <c r="E977" s="1"/>
      <c r="F977" s="2"/>
      <c r="J977" s="2"/>
      <c r="L977" s="2"/>
      <c r="M977" s="2"/>
      <c r="AH977" s="2"/>
      <c r="AS977" s="2"/>
      <c r="AT977" s="2"/>
    </row>
    <row r="978" spans="3:46" ht="16.5" customHeight="1">
      <c r="C978" s="1"/>
      <c r="D978" s="2"/>
      <c r="E978" s="1"/>
      <c r="F978" s="2"/>
      <c r="J978" s="2"/>
      <c r="L978" s="2"/>
      <c r="M978" s="2"/>
      <c r="AH978" s="2"/>
      <c r="AQ978" s="2"/>
      <c r="AS978" s="2"/>
      <c r="AT978" s="2"/>
    </row>
    <row r="979" spans="3:46" ht="16.5" customHeight="1">
      <c r="C979" s="1"/>
      <c r="D979" s="2"/>
      <c r="E979" s="1"/>
      <c r="F979" s="2"/>
      <c r="J979" s="2"/>
      <c r="L979" s="2"/>
      <c r="M979" s="2"/>
      <c r="AH979" s="2"/>
      <c r="AQ979" s="2"/>
      <c r="AS979" s="2"/>
      <c r="AT979" s="2"/>
    </row>
    <row r="980" spans="3:46" ht="16.5" customHeight="1">
      <c r="C980" s="1"/>
      <c r="D980" s="2"/>
      <c r="E980" s="1"/>
      <c r="F980" s="2"/>
      <c r="J980" s="2"/>
      <c r="L980" s="2"/>
      <c r="M980" s="2"/>
      <c r="AH980" s="2"/>
      <c r="AQ980" s="2"/>
      <c r="AS980" s="2"/>
      <c r="AT980" s="2"/>
    </row>
    <row r="981" spans="3:46" ht="16.5" customHeight="1">
      <c r="C981" s="1"/>
      <c r="D981" s="2"/>
      <c r="E981" s="1"/>
      <c r="F981" s="2"/>
      <c r="J981" s="2"/>
      <c r="L981" s="2"/>
      <c r="M981" s="2"/>
      <c r="AH981" s="2"/>
      <c r="AQ981" s="2"/>
      <c r="AS981" s="2"/>
      <c r="AT981" s="2"/>
    </row>
    <row r="982" spans="3:46" ht="16.5" customHeight="1">
      <c r="C982" s="1"/>
      <c r="D982" s="2"/>
      <c r="E982" s="1"/>
      <c r="F982" s="2"/>
      <c r="J982" s="2"/>
      <c r="L982" s="2"/>
      <c r="M982" s="2"/>
      <c r="AH982" s="2"/>
      <c r="AQ982" s="2"/>
      <c r="AS982" s="2"/>
      <c r="AT982" s="2"/>
    </row>
    <row r="983" spans="3:46" ht="16.5" customHeight="1">
      <c r="C983" s="1"/>
      <c r="D983" s="2"/>
      <c r="E983" s="1"/>
      <c r="F983" s="2"/>
      <c r="J983" s="2"/>
      <c r="L983" s="2"/>
      <c r="M983" s="2"/>
      <c r="AH983" s="2"/>
      <c r="AQ983" s="2"/>
      <c r="AS983" s="2"/>
      <c r="AT983" s="2"/>
    </row>
    <row r="984" spans="3:46" ht="16.5" customHeight="1">
      <c r="C984" s="1"/>
      <c r="D984" s="2"/>
      <c r="E984" s="1"/>
      <c r="F984" s="2"/>
      <c r="J984" s="2"/>
      <c r="L984" s="2"/>
      <c r="M984" s="2"/>
      <c r="AH984" s="2"/>
      <c r="AQ984" s="2"/>
      <c r="AS984" s="2"/>
      <c r="AT984" s="2"/>
    </row>
    <row r="985" spans="3:46" ht="16.5" customHeight="1">
      <c r="C985" s="1"/>
      <c r="D985" s="2"/>
      <c r="E985" s="1"/>
      <c r="F985" s="2"/>
      <c r="J985" s="2"/>
      <c r="L985" s="2"/>
      <c r="M985" s="2"/>
      <c r="AH985" s="2"/>
      <c r="AS985" s="2"/>
      <c r="AT985" s="2"/>
    </row>
    <row r="986" spans="3:46" ht="16.5" customHeight="1">
      <c r="C986" s="1"/>
      <c r="D986" s="2"/>
      <c r="E986" s="1"/>
      <c r="F986" s="2"/>
      <c r="J986" s="2"/>
      <c r="L986" s="2"/>
      <c r="M986" s="2"/>
      <c r="AH986" s="2"/>
      <c r="AQ986" s="2"/>
      <c r="AS986" s="2"/>
      <c r="AT986" s="2"/>
    </row>
    <row r="987" spans="3:46" ht="16.5" customHeight="1">
      <c r="C987" s="1"/>
      <c r="D987" s="2"/>
      <c r="E987" s="1"/>
      <c r="F987" s="2"/>
      <c r="J987" s="2"/>
      <c r="L987" s="2"/>
      <c r="M987" s="2"/>
      <c r="AH987" s="2"/>
      <c r="AQ987" s="2"/>
      <c r="AS987" s="2"/>
      <c r="AT987" s="2"/>
    </row>
    <row r="988" spans="3:46" ht="16.5" customHeight="1">
      <c r="C988" s="1"/>
      <c r="D988" s="2"/>
      <c r="E988" s="1"/>
      <c r="F988" s="2"/>
      <c r="J988" s="2"/>
      <c r="L988" s="2"/>
      <c r="M988" s="2"/>
      <c r="AH988" s="2"/>
      <c r="AQ988" s="2"/>
      <c r="AS988" s="2"/>
      <c r="AT988" s="2"/>
    </row>
    <row r="989" spans="3:46" ht="16.5" customHeight="1">
      <c r="C989" s="1"/>
      <c r="D989" s="2"/>
      <c r="E989" s="1"/>
      <c r="F989" s="2"/>
      <c r="J989" s="2"/>
      <c r="L989" s="2"/>
      <c r="M989" s="2"/>
      <c r="AH989" s="2"/>
      <c r="AQ989" s="2"/>
      <c r="AS989" s="2"/>
      <c r="AT989" s="2"/>
    </row>
    <row r="990" spans="3:46" ht="16.5" customHeight="1">
      <c r="C990" s="1"/>
      <c r="D990" s="2"/>
      <c r="E990" s="1"/>
      <c r="F990" s="2"/>
      <c r="J990" s="2"/>
      <c r="L990" s="2"/>
      <c r="M990" s="2"/>
      <c r="AH990" s="2"/>
      <c r="AQ990" s="2"/>
      <c r="AS990" s="2"/>
      <c r="AT990" s="2"/>
    </row>
    <row r="991" spans="3:46" ht="16.5" customHeight="1">
      <c r="C991" s="1"/>
      <c r="D991" s="2"/>
      <c r="E991" s="1"/>
      <c r="F991" s="2"/>
      <c r="J991" s="2"/>
      <c r="L991" s="2"/>
      <c r="M991" s="2"/>
      <c r="AH991" s="2"/>
      <c r="AQ991" s="2"/>
      <c r="AS991" s="2"/>
      <c r="AT991" s="2"/>
    </row>
    <row r="992" spans="3:46" ht="16.5" customHeight="1">
      <c r="C992" s="1"/>
      <c r="D992" s="2"/>
      <c r="E992" s="1"/>
      <c r="F992" s="2"/>
      <c r="J992" s="2"/>
      <c r="L992" s="2"/>
      <c r="M992" s="2"/>
      <c r="AH992" s="2"/>
      <c r="AQ992" s="2"/>
      <c r="AS992" s="2"/>
      <c r="AT992" s="2"/>
    </row>
    <row r="993" spans="3:46" ht="16.5" customHeight="1">
      <c r="C993" s="1"/>
      <c r="D993" s="2"/>
      <c r="E993" s="1"/>
      <c r="F993" s="2"/>
      <c r="J993" s="2"/>
      <c r="L993" s="2"/>
      <c r="M993" s="2"/>
      <c r="AH993" s="2"/>
      <c r="AQ993" s="2"/>
      <c r="AS993" s="2"/>
      <c r="AT993" s="2"/>
    </row>
    <row r="994" spans="3:46" ht="16.5" customHeight="1">
      <c r="C994" s="1"/>
      <c r="D994" s="2"/>
      <c r="E994" s="1"/>
      <c r="F994" s="2"/>
      <c r="J994" s="2"/>
      <c r="L994" s="2"/>
      <c r="M994" s="2"/>
      <c r="AH994" s="2"/>
      <c r="AQ994" s="2"/>
      <c r="AS994" s="2"/>
      <c r="AT994" s="2"/>
    </row>
    <row r="995" spans="3:46" ht="16.5" customHeight="1">
      <c r="C995" s="1"/>
      <c r="D995" s="2"/>
      <c r="E995" s="1"/>
      <c r="F995" s="2"/>
      <c r="J995" s="2"/>
      <c r="L995" s="2"/>
      <c r="M995" s="2"/>
      <c r="AH995" s="2"/>
      <c r="AQ995" s="2"/>
      <c r="AS995" s="2"/>
      <c r="AT995" s="2"/>
    </row>
    <row r="996" spans="3:46" ht="16.5" customHeight="1">
      <c r="C996" s="1"/>
      <c r="D996" s="2"/>
      <c r="E996" s="1"/>
      <c r="F996" s="2"/>
      <c r="J996" s="2"/>
      <c r="L996" s="2"/>
      <c r="M996" s="2"/>
      <c r="AH996" s="2"/>
      <c r="AQ996" s="2"/>
      <c r="AS996" s="2"/>
      <c r="AT996" s="2"/>
    </row>
    <row r="997" spans="3:46" ht="16.5" customHeight="1">
      <c r="C997" s="1"/>
      <c r="D997" s="2"/>
      <c r="E997" s="1"/>
      <c r="F997" s="2"/>
      <c r="J997" s="2"/>
      <c r="L997" s="2"/>
      <c r="M997" s="2"/>
      <c r="AH997" s="2"/>
      <c r="AQ997" s="2"/>
      <c r="AS997" s="2"/>
      <c r="AT997" s="2"/>
    </row>
    <row r="998" spans="3:46" ht="16.5" customHeight="1">
      <c r="C998" s="1"/>
      <c r="D998" s="2"/>
      <c r="E998" s="1"/>
      <c r="F998" s="2"/>
      <c r="J998" s="2"/>
      <c r="L998" s="2"/>
      <c r="M998" s="2"/>
      <c r="AH998" s="2"/>
      <c r="AQ998" s="2"/>
      <c r="AS998" s="2"/>
      <c r="AT998" s="2"/>
    </row>
    <row r="999" spans="3:46" ht="16.5" customHeight="1">
      <c r="C999" s="1"/>
      <c r="D999" s="2"/>
      <c r="E999" s="1"/>
      <c r="F999" s="2"/>
      <c r="J999" s="2"/>
      <c r="L999" s="2"/>
      <c r="M999" s="2"/>
      <c r="AH999" s="2"/>
      <c r="AQ999" s="2"/>
      <c r="AS999" s="2"/>
      <c r="AT999" s="2"/>
    </row>
    <row r="1000" spans="3:46" ht="16.5" customHeight="1">
      <c r="C1000" s="1"/>
      <c r="D1000" s="2"/>
      <c r="E1000" s="1"/>
      <c r="F1000" s="2"/>
      <c r="J1000" s="2"/>
      <c r="L1000" s="2"/>
      <c r="M1000" s="2"/>
      <c r="AH1000" s="2"/>
      <c r="AQ1000" s="2"/>
      <c r="AS1000" s="2"/>
      <c r="AT1000" s="2"/>
    </row>
    <row r="1001" spans="3:46" ht="16.5" customHeight="1">
      <c r="C1001" s="1"/>
      <c r="D1001" s="2"/>
      <c r="E1001" s="1"/>
      <c r="F1001" s="2"/>
      <c r="J1001" s="2"/>
      <c r="L1001" s="2"/>
      <c r="M1001" s="2"/>
      <c r="AH1001" s="2"/>
      <c r="AQ1001" s="2"/>
      <c r="AS1001" s="2"/>
      <c r="AT1001" s="2"/>
    </row>
    <row r="1002" spans="3:46" ht="16.5" customHeight="1">
      <c r="C1002" s="1"/>
      <c r="D1002" s="2"/>
      <c r="E1002" s="1"/>
      <c r="F1002" s="2"/>
      <c r="J1002" s="2"/>
      <c r="L1002" s="2"/>
      <c r="M1002" s="2"/>
      <c r="AH1002" s="2"/>
      <c r="AQ1002" s="2"/>
      <c r="AS1002" s="2"/>
      <c r="AT1002" s="2"/>
    </row>
    <row r="1003" spans="3:46" ht="16.5" customHeight="1">
      <c r="C1003" s="1"/>
      <c r="D1003" s="2"/>
      <c r="E1003" s="1"/>
      <c r="F1003" s="2"/>
      <c r="J1003" s="2"/>
      <c r="L1003" s="2"/>
      <c r="M1003" s="2"/>
      <c r="AH1003" s="2"/>
      <c r="AQ1003" s="2"/>
      <c r="AS1003" s="2"/>
      <c r="AT1003" s="2"/>
    </row>
    <row r="1004" spans="3:46" ht="16.5" customHeight="1">
      <c r="C1004" s="1"/>
      <c r="D1004" s="2"/>
      <c r="E1004" s="1"/>
      <c r="F1004" s="2"/>
      <c r="J1004" s="2"/>
      <c r="L1004" s="2"/>
      <c r="M1004" s="2"/>
      <c r="AH1004" s="2"/>
      <c r="AQ1004" s="2"/>
      <c r="AS1004" s="2"/>
      <c r="AT1004" s="2"/>
    </row>
    <row r="1005" spans="3:46" ht="16.5" customHeight="1">
      <c r="C1005" s="1"/>
      <c r="D1005" s="2"/>
      <c r="E1005" s="1"/>
      <c r="F1005" s="2"/>
      <c r="J1005" s="2"/>
      <c r="L1005" s="2"/>
      <c r="M1005" s="2"/>
      <c r="AH1005" s="2"/>
      <c r="AQ1005" s="2"/>
      <c r="AS1005" s="2"/>
      <c r="AT1005" s="2"/>
    </row>
    <row r="1006" spans="3:46" ht="16.5" customHeight="1">
      <c r="C1006" s="1"/>
      <c r="D1006" s="2"/>
      <c r="E1006" s="1"/>
      <c r="F1006" s="2"/>
      <c r="J1006" s="2"/>
      <c r="L1006" s="2"/>
      <c r="M1006" s="2"/>
      <c r="AH1006" s="2"/>
      <c r="AQ1006" s="2"/>
      <c r="AS1006" s="2"/>
      <c r="AT1006" s="2"/>
    </row>
    <row r="1007" spans="3:46" ht="16.5" customHeight="1">
      <c r="C1007" s="1"/>
      <c r="D1007" s="2"/>
      <c r="E1007" s="1"/>
      <c r="F1007" s="2"/>
      <c r="J1007" s="2"/>
      <c r="L1007" s="2"/>
      <c r="M1007" s="2"/>
      <c r="AH1007" s="2"/>
      <c r="AQ1007" s="2"/>
      <c r="AS1007" s="2"/>
      <c r="AT1007" s="2"/>
    </row>
    <row r="1008" spans="3:46" ht="16.5" customHeight="1">
      <c r="C1008" s="1"/>
      <c r="D1008" s="2"/>
      <c r="E1008" s="1"/>
      <c r="F1008" s="2"/>
      <c r="J1008" s="2"/>
      <c r="L1008" s="2"/>
      <c r="M1008" s="2"/>
      <c r="AH1008" s="2"/>
      <c r="AQ1008" s="2"/>
      <c r="AS1008" s="2"/>
      <c r="AT1008" s="2"/>
    </row>
    <row r="1009" spans="3:46" ht="16.5" customHeight="1">
      <c r="C1009" s="1"/>
      <c r="D1009" s="2"/>
      <c r="E1009" s="1"/>
      <c r="F1009" s="2"/>
      <c r="J1009" s="2"/>
      <c r="L1009" s="2"/>
      <c r="M1009" s="2"/>
      <c r="AH1009" s="2"/>
      <c r="AQ1009" s="2"/>
      <c r="AS1009" s="2"/>
      <c r="AT1009" s="2"/>
    </row>
    <row r="1010" spans="3:46" ht="16.5" customHeight="1">
      <c r="C1010" s="1"/>
      <c r="D1010" s="2"/>
      <c r="E1010" s="1"/>
      <c r="F1010" s="2"/>
      <c r="J1010" s="2"/>
      <c r="L1010" s="2"/>
      <c r="M1010" s="2"/>
      <c r="AH1010" s="2"/>
      <c r="AQ1010" s="2"/>
      <c r="AS1010" s="2"/>
      <c r="AT1010" s="2"/>
    </row>
    <row r="1011" spans="3:46" ht="16.5" customHeight="1">
      <c r="C1011" s="1"/>
      <c r="D1011" s="2"/>
      <c r="E1011" s="1"/>
      <c r="F1011" s="2"/>
      <c r="J1011" s="2"/>
      <c r="L1011" s="2"/>
      <c r="M1011" s="2"/>
      <c r="AH1011" s="2"/>
      <c r="AQ1011" s="2"/>
      <c r="AS1011" s="2"/>
      <c r="AT1011" s="2"/>
    </row>
    <row r="1012" spans="3:46" ht="16.5" customHeight="1">
      <c r="C1012" s="1"/>
      <c r="D1012" s="2"/>
      <c r="E1012" s="1"/>
      <c r="F1012" s="2"/>
      <c r="J1012" s="2"/>
      <c r="L1012" s="2"/>
      <c r="M1012" s="2"/>
      <c r="AH1012" s="2"/>
      <c r="AQ1012" s="2"/>
      <c r="AS1012" s="2"/>
      <c r="AT1012" s="2"/>
    </row>
    <row r="1013" spans="3:46" ht="16.5" customHeight="1">
      <c r="C1013" s="1"/>
      <c r="D1013" s="2"/>
      <c r="E1013" s="1"/>
      <c r="F1013" s="2"/>
      <c r="J1013" s="2"/>
      <c r="L1013" s="2"/>
      <c r="M1013" s="2"/>
      <c r="AH1013" s="2"/>
      <c r="AQ1013" s="2"/>
      <c r="AS1013" s="2"/>
      <c r="AT1013" s="2"/>
    </row>
    <row r="1014" spans="3:46" ht="16.5" customHeight="1">
      <c r="C1014" s="1"/>
      <c r="D1014" s="2"/>
      <c r="E1014" s="1"/>
      <c r="F1014" s="2"/>
      <c r="J1014" s="2"/>
      <c r="L1014" s="2"/>
      <c r="M1014" s="2"/>
      <c r="AH1014" s="2"/>
      <c r="AQ1014" s="2"/>
      <c r="AS1014" s="2"/>
      <c r="AT1014" s="2"/>
    </row>
    <row r="1015" spans="3:46" ht="16.5" customHeight="1">
      <c r="C1015" s="1"/>
      <c r="D1015" s="2"/>
      <c r="E1015" s="1"/>
      <c r="F1015" s="2"/>
      <c r="J1015" s="2"/>
      <c r="L1015" s="2"/>
      <c r="M1015" s="2"/>
      <c r="AH1015" s="2"/>
      <c r="AQ1015" s="2"/>
      <c r="AS1015" s="2"/>
      <c r="AT1015" s="2"/>
    </row>
    <row r="1016" spans="3:46" ht="16.5" customHeight="1">
      <c r="C1016" s="1"/>
      <c r="D1016" s="2"/>
      <c r="E1016" s="1"/>
      <c r="F1016" s="2"/>
      <c r="J1016" s="2"/>
      <c r="L1016" s="2"/>
      <c r="M1016" s="2"/>
      <c r="AH1016" s="2"/>
      <c r="AQ1016" s="2"/>
      <c r="AS1016" s="2"/>
      <c r="AT1016" s="2"/>
    </row>
    <row r="1017" spans="3:46" ht="16.5" customHeight="1">
      <c r="C1017" s="1"/>
      <c r="D1017" s="2"/>
      <c r="E1017" s="1"/>
      <c r="F1017" s="2"/>
      <c r="J1017" s="2"/>
      <c r="L1017" s="2"/>
      <c r="M1017" s="2"/>
      <c r="AH1017" s="2"/>
      <c r="AQ1017" s="2"/>
      <c r="AS1017" s="2"/>
      <c r="AT1017" s="2"/>
    </row>
    <row r="1018" spans="3:46" ht="16.5" customHeight="1">
      <c r="C1018" s="1"/>
      <c r="D1018" s="2"/>
      <c r="E1018" s="1"/>
      <c r="F1018" s="2"/>
      <c r="J1018" s="2"/>
      <c r="L1018" s="2"/>
      <c r="M1018" s="2"/>
      <c r="AH1018" s="2"/>
      <c r="AQ1018" s="2"/>
      <c r="AS1018" s="2"/>
      <c r="AT1018" s="2"/>
    </row>
    <row r="1019" spans="3:46" ht="16.5" customHeight="1">
      <c r="C1019" s="1"/>
      <c r="D1019" s="2"/>
      <c r="E1019" s="1"/>
      <c r="F1019" s="2"/>
      <c r="J1019" s="2"/>
      <c r="L1019" s="2"/>
      <c r="M1019" s="2"/>
      <c r="AH1019" s="2"/>
      <c r="AQ1019" s="2"/>
      <c r="AS1019" s="2"/>
      <c r="AT1019" s="2"/>
    </row>
    <row r="1020" spans="3:46" ht="16.5" customHeight="1">
      <c r="C1020" s="1"/>
      <c r="D1020" s="2"/>
      <c r="E1020" s="1"/>
      <c r="F1020" s="2"/>
      <c r="J1020" s="2"/>
      <c r="L1020" s="2"/>
      <c r="M1020" s="2"/>
      <c r="AH1020" s="2"/>
      <c r="AQ1020" s="2"/>
      <c r="AS1020" s="2"/>
      <c r="AT1020" s="2"/>
    </row>
    <row r="1021" spans="3:46" ht="16.5" customHeight="1">
      <c r="C1021" s="1"/>
      <c r="D1021" s="2"/>
      <c r="E1021" s="1"/>
      <c r="F1021" s="2"/>
      <c r="J1021" s="2"/>
      <c r="L1021" s="2"/>
      <c r="M1021" s="2"/>
      <c r="AH1021" s="2"/>
      <c r="AQ1021" s="2"/>
      <c r="AS1021" s="2"/>
      <c r="AT1021" s="2"/>
    </row>
    <row r="1022" spans="3:46" ht="16.5" customHeight="1">
      <c r="C1022" s="1"/>
      <c r="D1022" s="2"/>
      <c r="E1022" s="1"/>
      <c r="F1022" s="2"/>
      <c r="J1022" s="2"/>
      <c r="L1022" s="2"/>
      <c r="M1022" s="2"/>
      <c r="AH1022" s="2"/>
      <c r="AQ1022" s="2"/>
      <c r="AS1022" s="2"/>
      <c r="AT1022" s="2"/>
    </row>
    <row r="1023" spans="3:46" ht="16.5" customHeight="1">
      <c r="C1023" s="1"/>
      <c r="D1023" s="2"/>
      <c r="E1023" s="1"/>
      <c r="F1023" s="2"/>
      <c r="J1023" s="2"/>
      <c r="L1023" s="2"/>
      <c r="M1023" s="2"/>
      <c r="AH1023" s="2"/>
      <c r="AQ1023" s="2"/>
      <c r="AS1023" s="2"/>
      <c r="AT1023" s="2"/>
    </row>
    <row r="1024" spans="3:46" ht="16.5" customHeight="1">
      <c r="C1024" s="1"/>
      <c r="D1024" s="2"/>
      <c r="E1024" s="1"/>
      <c r="F1024" s="2"/>
      <c r="J1024" s="2"/>
      <c r="L1024" s="2"/>
      <c r="M1024" s="2"/>
      <c r="AH1024" s="2"/>
      <c r="AQ1024" s="2"/>
      <c r="AS1024" s="2"/>
      <c r="AT1024" s="2"/>
    </row>
    <row r="1025" spans="3:46" ht="16.5" customHeight="1">
      <c r="C1025" s="1"/>
      <c r="D1025" s="2"/>
      <c r="E1025" s="1"/>
      <c r="F1025" s="2"/>
      <c r="J1025" s="2"/>
      <c r="L1025" s="2"/>
      <c r="M1025" s="2"/>
      <c r="AH1025" s="2"/>
      <c r="AQ1025" s="2"/>
      <c r="AS1025" s="2"/>
      <c r="AT1025" s="2"/>
    </row>
    <row r="1026" spans="3:46" ht="16.5" customHeight="1">
      <c r="C1026" s="1"/>
      <c r="D1026" s="2"/>
      <c r="E1026" s="1"/>
      <c r="F1026" s="2"/>
      <c r="J1026" s="2"/>
      <c r="L1026" s="2"/>
      <c r="M1026" s="2"/>
      <c r="AH1026" s="2"/>
      <c r="AQ1026" s="2"/>
      <c r="AS1026" s="2"/>
      <c r="AT1026" s="2"/>
    </row>
    <row r="1027" spans="3:46" ht="16.5" customHeight="1">
      <c r="C1027" s="1"/>
      <c r="D1027" s="2"/>
      <c r="E1027" s="1"/>
      <c r="F1027" s="2"/>
      <c r="J1027" s="2"/>
      <c r="L1027" s="2"/>
      <c r="M1027" s="2"/>
      <c r="AH1027" s="2"/>
      <c r="AQ1027" s="2"/>
      <c r="AS1027" s="2"/>
      <c r="AT1027" s="2"/>
    </row>
    <row r="1028" spans="3:46" ht="16.5" customHeight="1">
      <c r="C1028" s="1"/>
      <c r="D1028" s="2"/>
      <c r="E1028" s="1"/>
      <c r="F1028" s="2"/>
      <c r="J1028" s="2"/>
      <c r="L1028" s="2"/>
      <c r="M1028" s="2"/>
      <c r="AH1028" s="2"/>
      <c r="AQ1028" s="2"/>
      <c r="AS1028" s="2"/>
      <c r="AT1028" s="2"/>
    </row>
    <row r="1029" spans="3:46" ht="16.5" customHeight="1">
      <c r="C1029" s="1"/>
      <c r="D1029" s="2"/>
      <c r="E1029" s="1"/>
      <c r="F1029" s="2"/>
      <c r="J1029" s="2"/>
      <c r="L1029" s="2"/>
      <c r="M1029" s="2"/>
      <c r="AH1029" s="2"/>
      <c r="AQ1029" s="2"/>
      <c r="AS1029" s="2"/>
      <c r="AT1029" s="2"/>
    </row>
    <row r="1030" spans="3:46" ht="16.5" customHeight="1">
      <c r="C1030" s="1"/>
      <c r="D1030" s="2"/>
      <c r="E1030" s="1"/>
      <c r="F1030" s="2"/>
      <c r="J1030" s="2"/>
      <c r="L1030" s="2"/>
      <c r="M1030" s="2"/>
      <c r="AH1030" s="2"/>
      <c r="AQ1030" s="2"/>
      <c r="AS1030" s="2"/>
      <c r="AT1030" s="2"/>
    </row>
    <row r="1031" spans="3:46" ht="16.5" customHeight="1">
      <c r="C1031" s="1"/>
      <c r="D1031" s="2"/>
      <c r="E1031" s="1"/>
      <c r="F1031" s="2"/>
      <c r="J1031" s="2"/>
      <c r="L1031" s="2"/>
      <c r="M1031" s="2"/>
      <c r="AH1031" s="2"/>
      <c r="AQ1031" s="2"/>
      <c r="AS1031" s="2"/>
      <c r="AT1031" s="2"/>
    </row>
    <row r="1032" spans="3:46" ht="16.5" customHeight="1">
      <c r="C1032" s="1"/>
      <c r="D1032" s="2"/>
      <c r="E1032" s="1"/>
      <c r="F1032" s="2"/>
      <c r="J1032" s="2"/>
      <c r="L1032" s="2"/>
      <c r="M1032" s="2"/>
      <c r="AH1032" s="2"/>
      <c r="AQ1032" s="2"/>
      <c r="AS1032" s="2"/>
      <c r="AT1032" s="2"/>
    </row>
    <row r="1033" spans="3:46" ht="16.5" customHeight="1">
      <c r="C1033" s="1"/>
      <c r="D1033" s="2"/>
      <c r="E1033" s="1"/>
      <c r="F1033" s="2"/>
      <c r="J1033" s="2"/>
      <c r="L1033" s="2"/>
      <c r="M1033" s="2"/>
      <c r="AH1033" s="2"/>
      <c r="AQ1033" s="2"/>
      <c r="AS1033" s="2"/>
      <c r="AT1033" s="2"/>
    </row>
    <row r="1034" spans="3:46" ht="16.5" customHeight="1">
      <c r="C1034" s="1"/>
      <c r="D1034" s="2"/>
      <c r="E1034" s="1"/>
      <c r="F1034" s="2"/>
      <c r="J1034" s="2"/>
      <c r="L1034" s="2"/>
      <c r="M1034" s="2"/>
      <c r="AH1034" s="2"/>
      <c r="AQ1034" s="2"/>
      <c r="AS1034" s="2"/>
      <c r="AT1034" s="2"/>
    </row>
    <row r="1035" spans="3:46" ht="16.5" customHeight="1">
      <c r="C1035" s="1"/>
      <c r="D1035" s="2"/>
      <c r="E1035" s="1"/>
      <c r="F1035" s="2"/>
      <c r="J1035" s="2"/>
      <c r="L1035" s="2"/>
      <c r="M1035" s="2"/>
      <c r="AH1035" s="2"/>
      <c r="AQ1035" s="2"/>
      <c r="AS1035" s="2"/>
      <c r="AT1035" s="2"/>
    </row>
    <row r="1036" spans="3:46" ht="16.5" customHeight="1">
      <c r="C1036" s="1"/>
      <c r="D1036" s="2"/>
      <c r="E1036" s="1"/>
      <c r="F1036" s="2"/>
      <c r="J1036" s="2"/>
      <c r="L1036" s="2"/>
      <c r="M1036" s="2"/>
      <c r="AH1036" s="2"/>
      <c r="AQ1036" s="2"/>
      <c r="AS1036" s="2"/>
      <c r="AT1036" s="2"/>
    </row>
    <row r="1037" spans="3:46" ht="16.5" customHeight="1">
      <c r="C1037" s="1"/>
      <c r="D1037" s="2"/>
      <c r="E1037" s="1"/>
      <c r="F1037" s="2"/>
      <c r="J1037" s="2"/>
      <c r="L1037" s="2"/>
      <c r="M1037" s="2"/>
      <c r="AH1037" s="2"/>
      <c r="AQ1037" s="2"/>
      <c r="AS1037" s="2"/>
      <c r="AT1037" s="2"/>
    </row>
    <row r="1038" spans="3:46" ht="16.5" customHeight="1">
      <c r="C1038" s="1"/>
      <c r="D1038" s="2"/>
      <c r="E1038" s="1"/>
      <c r="F1038" s="2"/>
      <c r="J1038" s="2"/>
      <c r="L1038" s="2"/>
      <c r="M1038" s="2"/>
      <c r="AH1038" s="2"/>
      <c r="AQ1038" s="2"/>
      <c r="AS1038" s="2"/>
      <c r="AT1038" s="2"/>
    </row>
    <row r="1039" spans="3:46" ht="16.5" customHeight="1">
      <c r="C1039" s="1"/>
      <c r="D1039" s="2"/>
      <c r="E1039" s="1"/>
      <c r="F1039" s="2"/>
      <c r="J1039" s="2"/>
      <c r="L1039" s="2"/>
      <c r="M1039" s="2"/>
      <c r="AH1039" s="2"/>
      <c r="AQ1039" s="2"/>
      <c r="AS1039" s="2"/>
      <c r="AT1039" s="2"/>
    </row>
    <row r="1040" spans="3:46" ht="16.5" customHeight="1">
      <c r="C1040" s="1"/>
      <c r="D1040" s="2"/>
      <c r="E1040" s="1"/>
      <c r="F1040" s="2"/>
      <c r="J1040" s="2"/>
      <c r="L1040" s="2"/>
      <c r="M1040" s="2"/>
      <c r="AH1040" s="2"/>
      <c r="AQ1040" s="2"/>
      <c r="AS1040" s="2"/>
      <c r="AT1040" s="2"/>
    </row>
    <row r="1041" spans="3:46" ht="16.5" customHeight="1">
      <c r="C1041" s="1"/>
      <c r="D1041" s="2"/>
      <c r="E1041" s="1"/>
      <c r="F1041" s="2"/>
      <c r="J1041" s="2"/>
      <c r="L1041" s="2"/>
      <c r="M1041" s="2"/>
      <c r="AH1041" s="2"/>
      <c r="AQ1041" s="2"/>
      <c r="AS1041" s="2"/>
      <c r="AT1041" s="2"/>
    </row>
    <row r="1042" spans="3:46" ht="16.5" customHeight="1">
      <c r="C1042" s="1"/>
      <c r="D1042" s="2"/>
      <c r="E1042" s="1"/>
      <c r="F1042" s="2"/>
      <c r="J1042" s="2"/>
      <c r="L1042" s="2"/>
      <c r="M1042" s="2"/>
      <c r="AH1042" s="2"/>
      <c r="AQ1042" s="2"/>
      <c r="AS1042" s="2"/>
      <c r="AT1042" s="2"/>
    </row>
    <row r="1043" spans="3:46" ht="16.5" customHeight="1">
      <c r="C1043" s="1"/>
      <c r="D1043" s="2"/>
      <c r="E1043" s="1"/>
      <c r="F1043" s="2"/>
      <c r="J1043" s="2"/>
      <c r="L1043" s="2"/>
      <c r="M1043" s="2"/>
      <c r="AH1043" s="2"/>
      <c r="AQ1043" s="2"/>
      <c r="AS1043" s="2"/>
      <c r="AT1043" s="2"/>
    </row>
    <row r="1044" spans="3:46" ht="16.5" customHeight="1">
      <c r="C1044" s="1"/>
      <c r="D1044" s="2"/>
      <c r="E1044" s="1"/>
      <c r="F1044" s="2"/>
      <c r="J1044" s="2"/>
      <c r="L1044" s="2"/>
      <c r="M1044" s="2"/>
      <c r="AH1044" s="2"/>
      <c r="AQ1044" s="2"/>
      <c r="AS1044" s="2"/>
      <c r="AT1044" s="2"/>
    </row>
    <row r="1045" spans="3:46" ht="16.5" customHeight="1">
      <c r="C1045" s="1"/>
      <c r="D1045" s="2"/>
      <c r="E1045" s="1"/>
      <c r="F1045" s="2"/>
      <c r="J1045" s="2"/>
      <c r="L1045" s="2"/>
      <c r="M1045" s="2"/>
      <c r="AH1045" s="2"/>
      <c r="AQ1045" s="2"/>
      <c r="AS1045" s="2"/>
      <c r="AT1045" s="2"/>
    </row>
    <row r="1046" spans="3:46" ht="16.5" customHeight="1">
      <c r="C1046" s="1"/>
      <c r="D1046" s="2"/>
      <c r="E1046" s="1"/>
      <c r="F1046" s="2"/>
      <c r="J1046" s="2"/>
      <c r="L1046" s="2"/>
      <c r="M1046" s="2"/>
      <c r="AH1046" s="2"/>
      <c r="AQ1046" s="2"/>
      <c r="AS1046" s="2"/>
      <c r="AT1046" s="2"/>
    </row>
    <row r="1047" spans="3:46" ht="16.5" customHeight="1">
      <c r="C1047" s="1"/>
      <c r="D1047" s="2"/>
      <c r="E1047" s="1"/>
      <c r="F1047" s="2"/>
      <c r="J1047" s="2"/>
      <c r="L1047" s="2"/>
      <c r="M1047" s="2"/>
      <c r="AH1047" s="2"/>
      <c r="AQ1047" s="2"/>
      <c r="AS1047" s="2"/>
      <c r="AT1047" s="2"/>
    </row>
    <row r="1048" spans="3:46" ht="16.5" customHeight="1">
      <c r="C1048" s="1"/>
      <c r="D1048" s="2"/>
      <c r="E1048" s="1"/>
      <c r="F1048" s="2"/>
      <c r="J1048" s="2"/>
      <c r="L1048" s="2"/>
      <c r="M1048" s="2"/>
      <c r="AH1048" s="2"/>
      <c r="AQ1048" s="2"/>
      <c r="AS1048" s="2"/>
      <c r="AT1048" s="2"/>
    </row>
    <row r="1049" spans="3:46" ht="16.5" customHeight="1">
      <c r="C1049" s="1"/>
      <c r="D1049" s="2"/>
      <c r="E1049" s="1"/>
      <c r="F1049" s="2"/>
      <c r="J1049" s="2"/>
      <c r="L1049" s="2"/>
      <c r="M1049" s="2"/>
      <c r="AH1049" s="2"/>
      <c r="AQ1049" s="2"/>
      <c r="AS1049" s="2"/>
      <c r="AT1049" s="2"/>
    </row>
    <row r="1050" spans="3:46" ht="16.5" customHeight="1">
      <c r="C1050" s="1"/>
      <c r="D1050" s="2"/>
      <c r="E1050" s="1"/>
      <c r="F1050" s="2"/>
      <c r="J1050" s="2"/>
      <c r="L1050" s="2"/>
      <c r="M1050" s="2"/>
      <c r="AH1050" s="2"/>
      <c r="AQ1050" s="2"/>
      <c r="AS1050" s="2"/>
      <c r="AT1050" s="2"/>
    </row>
    <row r="1051" spans="3:46" ht="16.5" customHeight="1">
      <c r="C1051" s="1"/>
      <c r="D1051" s="2"/>
      <c r="E1051" s="1"/>
      <c r="F1051" s="2"/>
      <c r="J1051" s="2"/>
      <c r="L1051" s="2"/>
      <c r="M1051" s="2"/>
      <c r="AH1051" s="2"/>
      <c r="AQ1051" s="2"/>
      <c r="AS1051" s="2"/>
      <c r="AT1051" s="2"/>
    </row>
    <row r="1052" spans="3:46" ht="16.5" customHeight="1">
      <c r="C1052" s="1"/>
      <c r="D1052" s="2"/>
      <c r="E1052" s="1"/>
      <c r="F1052" s="2"/>
      <c r="J1052" s="2"/>
      <c r="L1052" s="2"/>
      <c r="M1052" s="2"/>
      <c r="AH1052" s="2"/>
      <c r="AQ1052" s="2"/>
      <c r="AS1052" s="2"/>
      <c r="AT1052" s="2"/>
    </row>
    <row r="1053" spans="3:46" ht="16.5" customHeight="1">
      <c r="C1053" s="1"/>
      <c r="D1053" s="2"/>
      <c r="E1053" s="1"/>
      <c r="F1053" s="2"/>
      <c r="J1053" s="2"/>
      <c r="L1053" s="2"/>
      <c r="M1053" s="2"/>
      <c r="AH1053" s="2"/>
      <c r="AQ1053" s="2"/>
      <c r="AS1053" s="2"/>
      <c r="AT1053" s="2"/>
    </row>
    <row r="1054" spans="3:46" ht="16.5" customHeight="1">
      <c r="C1054" s="1"/>
      <c r="D1054" s="2"/>
      <c r="E1054" s="1"/>
      <c r="F1054" s="2"/>
      <c r="J1054" s="2"/>
      <c r="L1054" s="2"/>
      <c r="M1054" s="2"/>
      <c r="AH1054" s="2"/>
      <c r="AQ1054" s="2"/>
      <c r="AS1054" s="2"/>
      <c r="AT1054" s="2"/>
    </row>
    <row r="1055" spans="3:46" ht="16.5" customHeight="1">
      <c r="C1055" s="1"/>
      <c r="D1055" s="2"/>
      <c r="E1055" s="1"/>
      <c r="F1055" s="2"/>
      <c r="J1055" s="2"/>
      <c r="L1055" s="2"/>
      <c r="M1055" s="2"/>
      <c r="AH1055" s="2"/>
      <c r="AQ1055" s="2"/>
      <c r="AS1055" s="2"/>
      <c r="AT1055" s="2"/>
    </row>
    <row r="1056" spans="3:46" ht="16.5" customHeight="1">
      <c r="C1056" s="1"/>
      <c r="D1056" s="2"/>
      <c r="E1056" s="1"/>
      <c r="F1056" s="2"/>
      <c r="J1056" s="2"/>
      <c r="L1056" s="2"/>
      <c r="M1056" s="2"/>
      <c r="AH1056" s="2"/>
      <c r="AS1056" s="2"/>
      <c r="AT1056" s="2"/>
    </row>
    <row r="1057" spans="3:46" ht="16.5" customHeight="1">
      <c r="C1057" s="1"/>
      <c r="D1057" s="2"/>
      <c r="E1057" s="1"/>
      <c r="F1057" s="2"/>
      <c r="J1057" s="2"/>
      <c r="L1057" s="2"/>
      <c r="M1057" s="2"/>
      <c r="AH1057" s="2"/>
      <c r="AQ1057" s="2"/>
      <c r="AS1057" s="2"/>
      <c r="AT1057" s="2"/>
    </row>
    <row r="1058" spans="3:46" ht="16.5" customHeight="1">
      <c r="C1058" s="1"/>
      <c r="D1058" s="2"/>
      <c r="E1058" s="1"/>
      <c r="F1058" s="2"/>
      <c r="J1058" s="2"/>
      <c r="L1058" s="2"/>
      <c r="M1058" s="2"/>
      <c r="AH1058" s="2"/>
      <c r="AQ1058" s="2"/>
      <c r="AS1058" s="2"/>
      <c r="AT1058" s="2"/>
    </row>
    <row r="1059" spans="3:46" ht="16.5" customHeight="1">
      <c r="C1059" s="1"/>
      <c r="D1059" s="2"/>
      <c r="E1059" s="1"/>
      <c r="F1059" s="2"/>
      <c r="J1059" s="2"/>
      <c r="L1059" s="2"/>
      <c r="M1059" s="2"/>
      <c r="AH1059" s="2"/>
      <c r="AQ1059" s="2"/>
      <c r="AS1059" s="2"/>
      <c r="AT1059" s="2"/>
    </row>
    <row r="1060" spans="3:46" ht="16.5" customHeight="1">
      <c r="C1060" s="1"/>
      <c r="D1060" s="2"/>
      <c r="E1060" s="1"/>
      <c r="F1060" s="2"/>
      <c r="J1060" s="2"/>
      <c r="L1060" s="2"/>
      <c r="M1060" s="2"/>
      <c r="AH1060" s="2"/>
      <c r="AQ1060" s="2"/>
      <c r="AS1060" s="2"/>
      <c r="AT1060" s="2"/>
    </row>
    <row r="1061" spans="3:46" ht="16.5" customHeight="1">
      <c r="C1061" s="1"/>
      <c r="D1061" s="2"/>
      <c r="E1061" s="1"/>
      <c r="F1061" s="2"/>
      <c r="J1061" s="2"/>
      <c r="L1061" s="2"/>
      <c r="M1061" s="2"/>
      <c r="AH1061" s="2"/>
      <c r="AQ1061" s="2"/>
      <c r="AS1061" s="2"/>
      <c r="AT1061" s="2"/>
    </row>
    <row r="1062" spans="3:46" ht="16.5" customHeight="1">
      <c r="C1062" s="1"/>
      <c r="D1062" s="2"/>
      <c r="E1062" s="1"/>
      <c r="F1062" s="2"/>
      <c r="J1062" s="2"/>
      <c r="L1062" s="2"/>
      <c r="M1062" s="2"/>
      <c r="AH1062" s="2"/>
      <c r="AQ1062" s="2"/>
      <c r="AS1062" s="2"/>
      <c r="AT1062" s="2"/>
    </row>
    <row r="1063" spans="3:46" ht="16.5" customHeight="1">
      <c r="C1063" s="1"/>
      <c r="D1063" s="2"/>
      <c r="E1063" s="1"/>
      <c r="F1063" s="2"/>
      <c r="J1063" s="2"/>
      <c r="L1063" s="2"/>
      <c r="M1063" s="2"/>
      <c r="AH1063" s="2"/>
      <c r="AQ1063" s="2"/>
      <c r="AS1063" s="2"/>
      <c r="AT1063" s="2"/>
    </row>
    <row r="1064" spans="3:46" ht="16.5" customHeight="1">
      <c r="C1064" s="1"/>
      <c r="D1064" s="2"/>
      <c r="E1064" s="1"/>
      <c r="F1064" s="2"/>
      <c r="J1064" s="2"/>
      <c r="L1064" s="2"/>
      <c r="M1064" s="2"/>
      <c r="AH1064" s="2"/>
      <c r="AQ1064" s="2"/>
      <c r="AS1064" s="2"/>
      <c r="AT1064" s="2"/>
    </row>
    <row r="1065" spans="3:46" ht="16.5" customHeight="1">
      <c r="C1065" s="1"/>
      <c r="D1065" s="2"/>
      <c r="E1065" s="1"/>
      <c r="F1065" s="2"/>
      <c r="J1065" s="2"/>
      <c r="L1065" s="2"/>
      <c r="M1065" s="2"/>
      <c r="AH1065" s="2"/>
      <c r="AQ1065" s="2"/>
      <c r="AS1065" s="2"/>
      <c r="AT1065" s="2"/>
    </row>
    <row r="1066" spans="3:46" ht="16.5" customHeight="1">
      <c r="C1066" s="1"/>
      <c r="D1066" s="2"/>
      <c r="E1066" s="1"/>
      <c r="F1066" s="2"/>
      <c r="J1066" s="2"/>
      <c r="L1066" s="2"/>
      <c r="M1066" s="2"/>
      <c r="AH1066" s="2"/>
      <c r="AQ1066" s="2"/>
      <c r="AS1066" s="2"/>
      <c r="AT1066" s="2"/>
    </row>
    <row r="1067" spans="3:46" ht="16.5" customHeight="1">
      <c r="C1067" s="1"/>
      <c r="D1067" s="2"/>
      <c r="E1067" s="1"/>
      <c r="F1067" s="2"/>
      <c r="J1067" s="2"/>
      <c r="L1067" s="2"/>
      <c r="M1067" s="2"/>
      <c r="AH1067" s="2"/>
      <c r="AQ1067" s="2"/>
      <c r="AS1067" s="2"/>
      <c r="AT1067" s="2"/>
    </row>
    <row r="1068" spans="3:46" ht="16.5" customHeight="1">
      <c r="C1068" s="1"/>
      <c r="D1068" s="2"/>
      <c r="E1068" s="1"/>
      <c r="F1068" s="2"/>
      <c r="J1068" s="2"/>
      <c r="L1068" s="2"/>
      <c r="M1068" s="2"/>
      <c r="AH1068" s="2"/>
      <c r="AQ1068" s="2"/>
      <c r="AS1068" s="2"/>
      <c r="AT1068" s="2"/>
    </row>
    <row r="1069" spans="3:46" ht="16.5" customHeight="1">
      <c r="C1069" s="1"/>
      <c r="D1069" s="2"/>
      <c r="E1069" s="1"/>
      <c r="F1069" s="2"/>
      <c r="J1069" s="2"/>
      <c r="L1069" s="2"/>
      <c r="M1069" s="2"/>
      <c r="AH1069" s="2"/>
      <c r="AQ1069" s="2"/>
      <c r="AS1069" s="2"/>
      <c r="AT1069" s="2"/>
    </row>
    <row r="1070" spans="3:46" ht="16.5" customHeight="1">
      <c r="C1070" s="1"/>
      <c r="D1070" s="2"/>
      <c r="E1070" s="1"/>
      <c r="F1070" s="2"/>
      <c r="J1070" s="2"/>
      <c r="L1070" s="2"/>
      <c r="M1070" s="2"/>
      <c r="AH1070" s="2"/>
      <c r="AQ1070" s="2"/>
      <c r="AS1070" s="2"/>
      <c r="AT1070" s="2"/>
    </row>
    <row r="1071" spans="3:46" ht="16.5" customHeight="1">
      <c r="C1071" s="1"/>
      <c r="D1071" s="2"/>
      <c r="E1071" s="1"/>
      <c r="F1071" s="2"/>
      <c r="J1071" s="2"/>
      <c r="L1071" s="2"/>
      <c r="M1071" s="2"/>
      <c r="AH1071" s="2"/>
      <c r="AQ1071" s="2"/>
      <c r="AS1071" s="2"/>
      <c r="AT1071" s="2"/>
    </row>
    <row r="1072" spans="3:46" ht="16.5" customHeight="1">
      <c r="C1072" s="1"/>
      <c r="D1072" s="2"/>
      <c r="E1072" s="1"/>
      <c r="F1072" s="2"/>
      <c r="J1072" s="2"/>
      <c r="L1072" s="2"/>
      <c r="M1072" s="2"/>
      <c r="AH1072" s="2"/>
      <c r="AQ1072" s="2"/>
      <c r="AS1072" s="2"/>
      <c r="AT1072" s="2"/>
    </row>
    <row r="1073" spans="3:46" ht="16.5" customHeight="1">
      <c r="C1073" s="1"/>
      <c r="D1073" s="2"/>
      <c r="E1073" s="1"/>
      <c r="F1073" s="2"/>
      <c r="J1073" s="2"/>
      <c r="L1073" s="2"/>
      <c r="M1073" s="2"/>
      <c r="AH1073" s="2"/>
      <c r="AQ1073" s="2"/>
      <c r="AS1073" s="2"/>
      <c r="AT1073" s="2"/>
    </row>
    <row r="1074" spans="3:46" ht="16.5" customHeight="1">
      <c r="C1074" s="1"/>
      <c r="D1074" s="2"/>
      <c r="E1074" s="1"/>
      <c r="F1074" s="2"/>
      <c r="J1074" s="2"/>
      <c r="L1074" s="2"/>
      <c r="M1074" s="2"/>
      <c r="AH1074" s="2"/>
      <c r="AQ1074" s="2"/>
      <c r="AS1074" s="2"/>
      <c r="AT1074" s="2"/>
    </row>
    <row r="1075" spans="3:46" ht="16.5" customHeight="1">
      <c r="C1075" s="1"/>
      <c r="D1075" s="2"/>
      <c r="E1075" s="1"/>
      <c r="F1075" s="2"/>
      <c r="J1075" s="2"/>
      <c r="L1075" s="2"/>
      <c r="M1075" s="2"/>
      <c r="AH1075" s="2"/>
      <c r="AQ1075" s="2"/>
      <c r="AS1075" s="2"/>
      <c r="AT1075" s="2"/>
    </row>
    <row r="1076" spans="3:46" ht="16.5" customHeight="1">
      <c r="C1076" s="1"/>
      <c r="D1076" s="2"/>
      <c r="E1076" s="1"/>
      <c r="F1076" s="2"/>
      <c r="J1076" s="2"/>
      <c r="L1076" s="2"/>
      <c r="M1076" s="2"/>
      <c r="AH1076" s="2"/>
      <c r="AQ1076" s="2"/>
      <c r="AS1076" s="2"/>
      <c r="AT1076" s="2"/>
    </row>
    <row r="1077" spans="3:46" ht="16.5" customHeight="1">
      <c r="C1077" s="1"/>
      <c r="D1077" s="2"/>
      <c r="E1077" s="1"/>
      <c r="F1077" s="2"/>
      <c r="J1077" s="2"/>
      <c r="L1077" s="2"/>
      <c r="M1077" s="2"/>
      <c r="AH1077" s="2"/>
      <c r="AQ1077" s="2"/>
      <c r="AS1077" s="2"/>
      <c r="AT1077" s="2"/>
    </row>
    <row r="1078" spans="3:46" ht="16.5" customHeight="1">
      <c r="C1078" s="1"/>
      <c r="D1078" s="2"/>
      <c r="E1078" s="1"/>
      <c r="F1078" s="2"/>
      <c r="J1078" s="2"/>
      <c r="L1078" s="2"/>
      <c r="M1078" s="2"/>
      <c r="AH1078" s="2"/>
      <c r="AQ1078" s="2"/>
      <c r="AS1078" s="2"/>
      <c r="AT1078" s="2"/>
    </row>
    <row r="1079" spans="3:46" ht="16.5" customHeight="1">
      <c r="C1079" s="1"/>
      <c r="D1079" s="2"/>
      <c r="E1079" s="1"/>
      <c r="F1079" s="2"/>
      <c r="J1079" s="2"/>
      <c r="L1079" s="2"/>
      <c r="M1079" s="2"/>
      <c r="AH1079" s="2"/>
      <c r="AQ1079" s="2"/>
      <c r="AS1079" s="2"/>
      <c r="AT1079" s="2"/>
    </row>
    <row r="1080" spans="3:46" ht="16.5" customHeight="1">
      <c r="C1080" s="1"/>
      <c r="D1080" s="2"/>
      <c r="E1080" s="1"/>
      <c r="F1080" s="2"/>
      <c r="J1080" s="2"/>
      <c r="L1080" s="2"/>
      <c r="M1080" s="2"/>
      <c r="AH1080" s="2"/>
      <c r="AQ1080" s="2"/>
      <c r="AS1080" s="2"/>
      <c r="AT1080" s="2"/>
    </row>
    <row r="1081" spans="3:46" ht="16.5" customHeight="1">
      <c r="C1081" s="1"/>
      <c r="D1081" s="2"/>
      <c r="E1081" s="1"/>
      <c r="F1081" s="2"/>
      <c r="J1081" s="2"/>
      <c r="L1081" s="2"/>
      <c r="M1081" s="2"/>
      <c r="AH1081" s="2"/>
      <c r="AQ1081" s="2"/>
      <c r="AS1081" s="2"/>
      <c r="AT1081" s="2"/>
    </row>
    <row r="1082" spans="3:46" ht="16.5" customHeight="1">
      <c r="C1082" s="1"/>
      <c r="D1082" s="2"/>
      <c r="E1082" s="1"/>
      <c r="F1082" s="2"/>
      <c r="J1082" s="2"/>
      <c r="L1082" s="2"/>
      <c r="M1082" s="2"/>
      <c r="AH1082" s="2"/>
      <c r="AQ1082" s="2"/>
      <c r="AS1082" s="2"/>
      <c r="AT1082" s="2"/>
    </row>
    <row r="1083" spans="3:46" ht="16.5" customHeight="1">
      <c r="C1083" s="1"/>
      <c r="D1083" s="2"/>
      <c r="E1083" s="1"/>
      <c r="F1083" s="2"/>
      <c r="J1083" s="2"/>
      <c r="L1083" s="2"/>
      <c r="M1083" s="2"/>
      <c r="AH1083" s="2"/>
      <c r="AQ1083" s="2"/>
      <c r="AS1083" s="2"/>
      <c r="AT1083" s="2"/>
    </row>
    <row r="1084" spans="3:46" ht="16.5" customHeight="1">
      <c r="C1084" s="1"/>
      <c r="D1084" s="2"/>
      <c r="E1084" s="1"/>
      <c r="F1084" s="2"/>
      <c r="J1084" s="2"/>
      <c r="L1084" s="2"/>
      <c r="M1084" s="2"/>
      <c r="AH1084" s="2"/>
      <c r="AQ1084" s="2"/>
      <c r="AS1084" s="2"/>
      <c r="AT1084" s="2"/>
    </row>
    <row r="1085" spans="3:46" ht="16.5" customHeight="1">
      <c r="C1085" s="1"/>
      <c r="D1085" s="2"/>
      <c r="E1085" s="1"/>
      <c r="F1085" s="2"/>
      <c r="J1085" s="2"/>
      <c r="L1085" s="2"/>
      <c r="M1085" s="2"/>
      <c r="AH1085" s="2"/>
      <c r="AQ1085" s="2"/>
      <c r="AS1085" s="2"/>
      <c r="AT1085" s="2"/>
    </row>
    <row r="1086" spans="3:46" ht="16.5" customHeight="1">
      <c r="C1086" s="1"/>
      <c r="D1086" s="2"/>
      <c r="E1086" s="1"/>
      <c r="F1086" s="2"/>
      <c r="J1086" s="2"/>
      <c r="L1086" s="2"/>
      <c r="M1086" s="2"/>
      <c r="AH1086" s="2"/>
      <c r="AQ1086" s="2"/>
      <c r="AS1086" s="2"/>
      <c r="AT1086" s="2"/>
    </row>
    <row r="1087" spans="3:46" ht="16.5" customHeight="1">
      <c r="C1087" s="1"/>
      <c r="D1087" s="2"/>
      <c r="E1087" s="1"/>
      <c r="F1087" s="2"/>
      <c r="J1087" s="2"/>
      <c r="L1087" s="2"/>
      <c r="M1087" s="2"/>
      <c r="AH1087" s="2"/>
      <c r="AQ1087" s="2"/>
      <c r="AS1087" s="2"/>
      <c r="AT1087" s="2"/>
    </row>
    <row r="1088" spans="3:46" ht="16.5" customHeight="1">
      <c r="C1088" s="1"/>
      <c r="D1088" s="2"/>
      <c r="E1088" s="1"/>
      <c r="F1088" s="2"/>
      <c r="J1088" s="2"/>
      <c r="L1088" s="2"/>
      <c r="M1088" s="2"/>
      <c r="AH1088" s="2"/>
      <c r="AQ1088" s="2"/>
      <c r="AS1088" s="2"/>
      <c r="AT1088" s="2"/>
    </row>
    <row r="1089" spans="3:46" ht="16.5" customHeight="1">
      <c r="C1089" s="1"/>
      <c r="D1089" s="2"/>
      <c r="E1089" s="1"/>
      <c r="F1089" s="2"/>
      <c r="J1089" s="2"/>
      <c r="L1089" s="2"/>
      <c r="M1089" s="2"/>
      <c r="AH1089" s="2"/>
      <c r="AQ1089" s="2"/>
      <c r="AS1089" s="2"/>
      <c r="AT1089" s="2"/>
    </row>
    <row r="1090" spans="3:46" ht="16.5" customHeight="1">
      <c r="C1090" s="1"/>
      <c r="D1090" s="2"/>
      <c r="E1090" s="1"/>
      <c r="F1090" s="2"/>
      <c r="J1090" s="2"/>
      <c r="L1090" s="2"/>
      <c r="M1090" s="2"/>
      <c r="AH1090" s="2"/>
      <c r="AQ1090" s="2"/>
      <c r="AS1090" s="2"/>
      <c r="AT1090" s="2"/>
    </row>
    <row r="1091" spans="3:46" ht="16.5" customHeight="1">
      <c r="C1091" s="1"/>
      <c r="D1091" s="2"/>
      <c r="E1091" s="1"/>
      <c r="F1091" s="2"/>
      <c r="J1091" s="2"/>
      <c r="L1091" s="2"/>
      <c r="M1091" s="2"/>
      <c r="AH1091" s="2"/>
      <c r="AQ1091" s="2"/>
      <c r="AS1091" s="2"/>
      <c r="AT1091" s="2"/>
    </row>
    <row r="1092" spans="3:46" ht="16.5" customHeight="1">
      <c r="C1092" s="1"/>
      <c r="D1092" s="2"/>
      <c r="E1092" s="1"/>
      <c r="F1092" s="2"/>
      <c r="J1092" s="2"/>
      <c r="L1092" s="2"/>
      <c r="M1092" s="2"/>
      <c r="AH1092" s="2"/>
      <c r="AQ1092" s="2"/>
      <c r="AS1092" s="2"/>
      <c r="AT1092" s="2"/>
    </row>
    <row r="1093" spans="3:46" ht="16.5" customHeight="1">
      <c r="C1093" s="1"/>
      <c r="D1093" s="2"/>
      <c r="E1093" s="1"/>
      <c r="F1093" s="2"/>
      <c r="J1093" s="2"/>
      <c r="L1093" s="2"/>
      <c r="M1093" s="2"/>
      <c r="AH1093" s="2"/>
      <c r="AQ1093" s="2"/>
      <c r="AS1093" s="2"/>
      <c r="AT1093" s="2"/>
    </row>
    <row r="1094" spans="3:46" ht="16.5" customHeight="1">
      <c r="C1094" s="1"/>
      <c r="D1094" s="2"/>
      <c r="E1094" s="1"/>
      <c r="F1094" s="2"/>
      <c r="J1094" s="2"/>
      <c r="L1094" s="2"/>
      <c r="M1094" s="2"/>
      <c r="AH1094" s="2"/>
      <c r="AQ1094" s="2"/>
      <c r="AS1094" s="2"/>
      <c r="AT1094" s="2"/>
    </row>
    <row r="1095" spans="3:46" ht="16.5" customHeight="1">
      <c r="C1095" s="1"/>
      <c r="D1095" s="2"/>
      <c r="E1095" s="1"/>
      <c r="F1095" s="2"/>
      <c r="J1095" s="2"/>
      <c r="L1095" s="2"/>
      <c r="M1095" s="2"/>
      <c r="AH1095" s="2"/>
      <c r="AQ1095" s="2"/>
      <c r="AS1095" s="2"/>
      <c r="AT1095" s="2"/>
    </row>
    <row r="1096" spans="3:46" ht="16.5" customHeight="1">
      <c r="C1096" s="1"/>
      <c r="D1096" s="2"/>
      <c r="E1096" s="1"/>
      <c r="F1096" s="2"/>
      <c r="J1096" s="2"/>
      <c r="L1096" s="2"/>
      <c r="M1096" s="2"/>
      <c r="AH1096" s="2"/>
      <c r="AQ1096" s="2"/>
      <c r="AS1096" s="2"/>
      <c r="AT1096" s="2"/>
    </row>
    <row r="1097" spans="3:46" ht="16.5" customHeight="1">
      <c r="C1097" s="1"/>
      <c r="D1097" s="2"/>
      <c r="E1097" s="1"/>
      <c r="F1097" s="2"/>
      <c r="J1097" s="2"/>
      <c r="L1097" s="2"/>
      <c r="M1097" s="2"/>
      <c r="AH1097" s="2"/>
      <c r="AQ1097" s="2"/>
      <c r="AS1097" s="2"/>
      <c r="AT1097" s="2"/>
    </row>
    <row r="1098" spans="3:46" ht="16.5" customHeight="1">
      <c r="C1098" s="1"/>
      <c r="D1098" s="2"/>
      <c r="E1098" s="1"/>
      <c r="F1098" s="2"/>
      <c r="J1098" s="2"/>
      <c r="L1098" s="2"/>
      <c r="M1098" s="2"/>
      <c r="AH1098" s="2"/>
      <c r="AQ1098" s="2"/>
      <c r="AS1098" s="2"/>
      <c r="AT1098" s="2"/>
    </row>
    <row r="1099" spans="3:46" ht="16.5" customHeight="1">
      <c r="C1099" s="1"/>
      <c r="D1099" s="2"/>
      <c r="E1099" s="1"/>
      <c r="F1099" s="2"/>
      <c r="J1099" s="2"/>
      <c r="L1099" s="2"/>
      <c r="M1099" s="2"/>
      <c r="AH1099" s="2"/>
      <c r="AQ1099" s="2"/>
      <c r="AS1099" s="2"/>
      <c r="AT1099" s="2"/>
    </row>
    <row r="1100" spans="3:46" ht="16.5" customHeight="1">
      <c r="C1100" s="1"/>
      <c r="D1100" s="2"/>
      <c r="E1100" s="1"/>
      <c r="F1100" s="2"/>
      <c r="J1100" s="2"/>
      <c r="L1100" s="2"/>
      <c r="M1100" s="2"/>
      <c r="AH1100" s="2"/>
      <c r="AQ1100" s="2"/>
      <c r="AS1100" s="2"/>
      <c r="AT1100" s="2"/>
    </row>
    <row r="1101" spans="3:46" ht="16.5" customHeight="1">
      <c r="C1101" s="1"/>
      <c r="D1101" s="2"/>
      <c r="E1101" s="1"/>
      <c r="F1101" s="2"/>
      <c r="J1101" s="2"/>
      <c r="L1101" s="2"/>
      <c r="M1101" s="2"/>
      <c r="AH1101" s="2"/>
      <c r="AQ1101" s="2"/>
      <c r="AS1101" s="2"/>
      <c r="AT1101" s="2"/>
    </row>
    <row r="1102" spans="3:46" ht="16.5" customHeight="1">
      <c r="C1102" s="1"/>
      <c r="D1102" s="2"/>
      <c r="E1102" s="1"/>
      <c r="F1102" s="2"/>
      <c r="J1102" s="2"/>
      <c r="L1102" s="2"/>
      <c r="M1102" s="2"/>
      <c r="AH1102" s="2"/>
      <c r="AQ1102" s="2"/>
      <c r="AS1102" s="2"/>
      <c r="AT1102" s="2"/>
    </row>
    <row r="1103" spans="3:46" ht="16.5" customHeight="1">
      <c r="C1103" s="1"/>
      <c r="D1103" s="2"/>
      <c r="E1103" s="1"/>
      <c r="F1103" s="2"/>
      <c r="J1103" s="2"/>
      <c r="L1103" s="2"/>
      <c r="M1103" s="2"/>
      <c r="AH1103" s="2"/>
      <c r="AQ1103" s="2"/>
      <c r="AS1103" s="2"/>
      <c r="AT1103" s="2"/>
    </row>
    <row r="1104" spans="3:46" ht="16.5" customHeight="1">
      <c r="C1104" s="1"/>
      <c r="D1104" s="2"/>
      <c r="E1104" s="1"/>
      <c r="F1104" s="2"/>
      <c r="J1104" s="2"/>
      <c r="L1104" s="2"/>
      <c r="M1104" s="2"/>
      <c r="AH1104" s="2"/>
      <c r="AQ1104" s="2"/>
      <c r="AS1104" s="2"/>
      <c r="AT1104" s="2"/>
    </row>
    <row r="1105" spans="3:46" ht="16.5" customHeight="1">
      <c r="C1105" s="1"/>
      <c r="D1105" s="2"/>
      <c r="E1105" s="1"/>
      <c r="F1105" s="2"/>
      <c r="J1105" s="2"/>
      <c r="L1105" s="2"/>
      <c r="M1105" s="2"/>
      <c r="AH1105" s="2"/>
      <c r="AQ1105" s="2"/>
      <c r="AS1105" s="2"/>
      <c r="AT1105" s="2"/>
    </row>
    <row r="1106" spans="3:46" ht="16.5" customHeight="1">
      <c r="C1106" s="1"/>
      <c r="D1106" s="2"/>
      <c r="E1106" s="1"/>
      <c r="F1106" s="2"/>
      <c r="J1106" s="2"/>
      <c r="L1106" s="2"/>
      <c r="M1106" s="2"/>
      <c r="AH1106" s="2"/>
      <c r="AQ1106" s="2"/>
      <c r="AS1106" s="2"/>
      <c r="AT1106" s="2"/>
    </row>
    <row r="1107" spans="3:46" ht="16.5" customHeight="1">
      <c r="C1107" s="1"/>
      <c r="D1107" s="2"/>
      <c r="E1107" s="1"/>
      <c r="F1107" s="2"/>
      <c r="J1107" s="2"/>
      <c r="L1107" s="2"/>
      <c r="M1107" s="2"/>
      <c r="AH1107" s="2"/>
      <c r="AQ1107" s="2"/>
      <c r="AS1107" s="2"/>
      <c r="AT1107" s="2"/>
    </row>
    <row r="1108" spans="3:46" ht="16.5" customHeight="1">
      <c r="C1108" s="1"/>
      <c r="D1108" s="2"/>
      <c r="E1108" s="1"/>
      <c r="F1108" s="2"/>
      <c r="J1108" s="2"/>
      <c r="L1108" s="2"/>
      <c r="M1108" s="2"/>
      <c r="AH1108" s="2"/>
      <c r="AQ1108" s="2"/>
      <c r="AS1108" s="2"/>
      <c r="AT1108" s="2"/>
    </row>
    <row r="1109" spans="3:46" ht="16.5" customHeight="1">
      <c r="C1109" s="1"/>
      <c r="D1109" s="2"/>
      <c r="E1109" s="1"/>
      <c r="F1109" s="2"/>
      <c r="J1109" s="2"/>
      <c r="L1109" s="2"/>
      <c r="M1109" s="2"/>
      <c r="AH1109" s="2"/>
      <c r="AQ1109" s="2"/>
      <c r="AS1109" s="2"/>
      <c r="AT1109" s="2"/>
    </row>
    <row r="1110" spans="3:46" ht="16.5" customHeight="1">
      <c r="C1110" s="1"/>
      <c r="D1110" s="2"/>
      <c r="E1110" s="1"/>
      <c r="F1110" s="2"/>
      <c r="J1110" s="2"/>
      <c r="L1110" s="2"/>
      <c r="M1110" s="2"/>
      <c r="AH1110" s="2"/>
      <c r="AQ1110" s="2"/>
      <c r="AS1110" s="2"/>
      <c r="AT1110" s="2"/>
    </row>
    <row r="1111" spans="3:46" ht="16.5" customHeight="1">
      <c r="C1111" s="1"/>
      <c r="D1111" s="2"/>
      <c r="E1111" s="1"/>
      <c r="F1111" s="2"/>
      <c r="J1111" s="2"/>
      <c r="L1111" s="2"/>
      <c r="M1111" s="2"/>
      <c r="AH1111" s="2"/>
      <c r="AQ1111" s="2"/>
      <c r="AS1111" s="2"/>
      <c r="AT1111" s="2"/>
    </row>
    <row r="1112" spans="3:46" ht="16.5" customHeight="1">
      <c r="C1112" s="1"/>
      <c r="D1112" s="2"/>
      <c r="E1112" s="1"/>
      <c r="F1112" s="2"/>
      <c r="J1112" s="2"/>
      <c r="L1112" s="2"/>
      <c r="M1112" s="2"/>
      <c r="AH1112" s="2"/>
      <c r="AQ1112" s="2"/>
      <c r="AS1112" s="2"/>
      <c r="AT1112" s="2"/>
    </row>
    <row r="1113" spans="3:46" ht="16.5" customHeight="1">
      <c r="C1113" s="1"/>
      <c r="D1113" s="2"/>
      <c r="E1113" s="1"/>
      <c r="F1113" s="2"/>
      <c r="J1113" s="2"/>
      <c r="L1113" s="2"/>
      <c r="M1113" s="2"/>
      <c r="AH1113" s="2"/>
      <c r="AQ1113" s="2"/>
      <c r="AS1113" s="2"/>
      <c r="AT1113" s="2"/>
    </row>
    <row r="1114" spans="3:46" ht="16.5" customHeight="1">
      <c r="C1114" s="1"/>
      <c r="D1114" s="2"/>
      <c r="E1114" s="1"/>
      <c r="F1114" s="2"/>
      <c r="J1114" s="2"/>
      <c r="L1114" s="2"/>
      <c r="M1114" s="2"/>
      <c r="AH1114" s="2"/>
      <c r="AQ1114" s="2"/>
      <c r="AS1114" s="2"/>
      <c r="AT1114" s="2"/>
    </row>
    <row r="1115" spans="3:46" ht="16.5" customHeight="1">
      <c r="C1115" s="1"/>
      <c r="D1115" s="2"/>
      <c r="E1115" s="1"/>
      <c r="F1115" s="2"/>
      <c r="J1115" s="2"/>
      <c r="L1115" s="2"/>
      <c r="M1115" s="2"/>
      <c r="AH1115" s="2"/>
      <c r="AQ1115" s="2"/>
      <c r="AS1115" s="2"/>
      <c r="AT1115" s="2"/>
    </row>
    <row r="1116" spans="3:46" ht="16.5" customHeight="1">
      <c r="C1116" s="1"/>
      <c r="D1116" s="2"/>
      <c r="E1116" s="1"/>
      <c r="F1116" s="2"/>
      <c r="J1116" s="2"/>
      <c r="L1116" s="2"/>
      <c r="M1116" s="2"/>
      <c r="AH1116" s="2"/>
      <c r="AQ1116" s="2"/>
      <c r="AS1116" s="2"/>
      <c r="AT1116" s="2"/>
    </row>
    <row r="1117" spans="3:46" ht="16.5" customHeight="1">
      <c r="C1117" s="1"/>
      <c r="D1117" s="2"/>
      <c r="E1117" s="1"/>
      <c r="F1117" s="2"/>
      <c r="J1117" s="2"/>
      <c r="L1117" s="2"/>
      <c r="M1117" s="2"/>
      <c r="AH1117" s="2"/>
      <c r="AQ1117" s="2"/>
      <c r="AS1117" s="2"/>
      <c r="AT1117" s="2"/>
    </row>
    <row r="1118" spans="3:46" ht="16.5" customHeight="1">
      <c r="C1118" s="1"/>
      <c r="D1118" s="2"/>
      <c r="E1118" s="1"/>
      <c r="F1118" s="2"/>
      <c r="J1118" s="2"/>
      <c r="L1118" s="2"/>
      <c r="M1118" s="2"/>
      <c r="AH1118" s="2"/>
      <c r="AQ1118" s="2"/>
      <c r="AS1118" s="2"/>
      <c r="AT1118" s="2"/>
    </row>
    <row r="1119" spans="3:46" ht="16.5" customHeight="1">
      <c r="C1119" s="1"/>
      <c r="D1119" s="2"/>
      <c r="E1119" s="1"/>
      <c r="F1119" s="2"/>
      <c r="J1119" s="2"/>
      <c r="L1119" s="2"/>
      <c r="M1119" s="2"/>
      <c r="AH1119" s="2"/>
      <c r="AQ1119" s="2"/>
      <c r="AS1119" s="2"/>
      <c r="AT1119" s="2"/>
    </row>
    <row r="1120" spans="3:46" ht="16.5" customHeight="1">
      <c r="C1120" s="1"/>
      <c r="D1120" s="2"/>
      <c r="E1120" s="1"/>
      <c r="F1120" s="2"/>
      <c r="J1120" s="2"/>
      <c r="L1120" s="2"/>
      <c r="M1120" s="2"/>
      <c r="AH1120" s="2"/>
      <c r="AQ1120" s="2"/>
      <c r="AS1120" s="2"/>
      <c r="AT1120" s="2"/>
    </row>
    <row r="1121" spans="3:46" ht="16.5" customHeight="1">
      <c r="C1121" s="1"/>
      <c r="D1121" s="2"/>
      <c r="E1121" s="1"/>
      <c r="F1121" s="2"/>
      <c r="J1121" s="2"/>
      <c r="L1121" s="2"/>
      <c r="M1121" s="2"/>
      <c r="AH1121" s="2"/>
      <c r="AQ1121" s="2"/>
      <c r="AS1121" s="2"/>
      <c r="AT1121" s="2"/>
    </row>
    <row r="1122" spans="3:46" ht="16.5" customHeight="1">
      <c r="C1122" s="1"/>
      <c r="D1122" s="2"/>
      <c r="E1122" s="1"/>
      <c r="F1122" s="2"/>
      <c r="J1122" s="2"/>
      <c r="L1122" s="2"/>
      <c r="M1122" s="2"/>
      <c r="AH1122" s="2"/>
      <c r="AQ1122" s="2"/>
      <c r="AS1122" s="2"/>
      <c r="AT1122" s="2"/>
    </row>
    <row r="1123" spans="3:46" ht="16.5" customHeight="1">
      <c r="C1123" s="1"/>
      <c r="D1123" s="2"/>
      <c r="E1123" s="1"/>
      <c r="F1123" s="2"/>
      <c r="J1123" s="2"/>
      <c r="L1123" s="2"/>
      <c r="M1123" s="2"/>
      <c r="AH1123" s="2"/>
      <c r="AQ1123" s="2"/>
      <c r="AS1123" s="2"/>
      <c r="AT1123" s="2"/>
    </row>
    <row r="1124" spans="3:46" ht="16.5" customHeight="1">
      <c r="C1124" s="1"/>
      <c r="D1124" s="2"/>
      <c r="E1124" s="1"/>
      <c r="F1124" s="2"/>
      <c r="J1124" s="2"/>
      <c r="L1124" s="2"/>
      <c r="M1124" s="2"/>
      <c r="AH1124" s="2"/>
      <c r="AQ1124" s="2"/>
      <c r="AS1124" s="2"/>
      <c r="AT1124" s="2"/>
    </row>
    <row r="1125" spans="3:46" ht="16.5" customHeight="1">
      <c r="C1125" s="1"/>
      <c r="D1125" s="2"/>
      <c r="E1125" s="1"/>
      <c r="F1125" s="2"/>
      <c r="J1125" s="2"/>
      <c r="L1125" s="2"/>
      <c r="M1125" s="2"/>
      <c r="AH1125" s="2"/>
      <c r="AQ1125" s="2"/>
      <c r="AS1125" s="2"/>
      <c r="AT1125" s="2"/>
    </row>
    <row r="1126" spans="3:46" ht="16.5" customHeight="1">
      <c r="C1126" s="1"/>
      <c r="D1126" s="2"/>
      <c r="E1126" s="1"/>
      <c r="F1126" s="2"/>
      <c r="J1126" s="2"/>
      <c r="L1126" s="2"/>
      <c r="M1126" s="2"/>
      <c r="AH1126" s="2"/>
      <c r="AQ1126" s="2"/>
      <c r="AS1126" s="2"/>
      <c r="AT1126" s="2"/>
    </row>
    <row r="1127" spans="3:46" ht="16.5" customHeight="1">
      <c r="C1127" s="1"/>
      <c r="D1127" s="2"/>
      <c r="E1127" s="1"/>
      <c r="F1127" s="2"/>
      <c r="J1127" s="2"/>
      <c r="L1127" s="2"/>
      <c r="M1127" s="2"/>
      <c r="AH1127" s="2"/>
      <c r="AQ1127" s="2"/>
      <c r="AS1127" s="2"/>
      <c r="AT1127" s="2"/>
    </row>
    <row r="1128" spans="3:46" ht="16.5" customHeight="1">
      <c r="C1128" s="1"/>
      <c r="D1128" s="2"/>
      <c r="E1128" s="1"/>
      <c r="F1128" s="2"/>
      <c r="J1128" s="2"/>
      <c r="L1128" s="2"/>
      <c r="M1128" s="2"/>
      <c r="AH1128" s="2"/>
      <c r="AQ1128" s="2"/>
      <c r="AS1128" s="2"/>
      <c r="AT1128" s="2"/>
    </row>
    <row r="1129" spans="3:46" ht="16.5" customHeight="1">
      <c r="C1129" s="1"/>
      <c r="D1129" s="2"/>
      <c r="E1129" s="1"/>
      <c r="F1129" s="2"/>
      <c r="J1129" s="2"/>
      <c r="L1129" s="2"/>
      <c r="M1129" s="2"/>
      <c r="AH1129" s="2"/>
      <c r="AQ1129" s="2"/>
      <c r="AS1129" s="2"/>
      <c r="AT1129" s="2"/>
    </row>
    <row r="1130" spans="3:46" ht="16.5" customHeight="1">
      <c r="C1130" s="1"/>
      <c r="D1130" s="2"/>
      <c r="E1130" s="1"/>
      <c r="F1130" s="2"/>
      <c r="J1130" s="2"/>
      <c r="L1130" s="2"/>
      <c r="M1130" s="2"/>
      <c r="AH1130" s="2"/>
      <c r="AQ1130" s="2"/>
      <c r="AS1130" s="2"/>
      <c r="AT1130" s="2"/>
    </row>
    <row r="1131" spans="3:46" ht="16.5" customHeight="1">
      <c r="C1131" s="1"/>
      <c r="D1131" s="2"/>
      <c r="E1131" s="1"/>
      <c r="F1131" s="2"/>
      <c r="J1131" s="2"/>
      <c r="L1131" s="2"/>
      <c r="M1131" s="2"/>
      <c r="AH1131" s="2"/>
      <c r="AQ1131" s="2"/>
      <c r="AS1131" s="2"/>
      <c r="AT1131" s="2"/>
    </row>
    <row r="1132" spans="3:46" ht="16.5" customHeight="1">
      <c r="C1132" s="1"/>
      <c r="D1132" s="2"/>
      <c r="E1132" s="1"/>
      <c r="F1132" s="2"/>
      <c r="J1132" s="2"/>
      <c r="L1132" s="2"/>
      <c r="M1132" s="2"/>
      <c r="AH1132" s="2"/>
      <c r="AQ1132" s="2"/>
      <c r="AS1132" s="2"/>
      <c r="AT1132" s="2"/>
    </row>
    <row r="1133" spans="3:46" ht="16.5" customHeight="1">
      <c r="C1133" s="1"/>
      <c r="D1133" s="2"/>
      <c r="E1133" s="1"/>
      <c r="F1133" s="2"/>
      <c r="J1133" s="2"/>
      <c r="L1133" s="2"/>
      <c r="M1133" s="2"/>
      <c r="AH1133" s="2"/>
      <c r="AQ1133" s="2"/>
      <c r="AS1133" s="2"/>
      <c r="AT1133" s="2"/>
    </row>
    <row r="1134" spans="3:46" ht="16.5" customHeight="1">
      <c r="C1134" s="1"/>
      <c r="D1134" s="2"/>
      <c r="E1134" s="1"/>
      <c r="F1134" s="2"/>
      <c r="J1134" s="2"/>
      <c r="L1134" s="2"/>
      <c r="M1134" s="2"/>
      <c r="AH1134" s="2"/>
      <c r="AQ1134" s="2"/>
      <c r="AS1134" s="2"/>
      <c r="AT1134" s="2"/>
    </row>
    <row r="1135" spans="3:46" ht="16.5" customHeight="1">
      <c r="C1135" s="1"/>
      <c r="D1135" s="2"/>
      <c r="E1135" s="1"/>
      <c r="F1135" s="2"/>
      <c r="J1135" s="2"/>
      <c r="L1135" s="2"/>
      <c r="M1135" s="2"/>
      <c r="AH1135" s="2"/>
      <c r="AQ1135" s="2"/>
      <c r="AS1135" s="2"/>
      <c r="AT1135" s="2"/>
    </row>
    <row r="1136" spans="3:46" ht="16.5" customHeight="1">
      <c r="C1136" s="1"/>
      <c r="D1136" s="2"/>
      <c r="E1136" s="1"/>
      <c r="F1136" s="2"/>
      <c r="J1136" s="2"/>
      <c r="L1136" s="2"/>
      <c r="M1136" s="2"/>
      <c r="AH1136" s="2"/>
      <c r="AQ1136" s="2"/>
      <c r="AS1136" s="2"/>
      <c r="AT1136" s="2"/>
    </row>
    <row r="1137" spans="3:46" ht="16.5" customHeight="1">
      <c r="C1137" s="1"/>
      <c r="D1137" s="2"/>
      <c r="E1137" s="1"/>
      <c r="F1137" s="2"/>
      <c r="J1137" s="2"/>
      <c r="L1137" s="2"/>
      <c r="M1137" s="2"/>
      <c r="AH1137" s="2"/>
      <c r="AQ1137" s="2"/>
      <c r="AS1137" s="2"/>
      <c r="AT1137" s="2"/>
    </row>
    <row r="1138" spans="3:46" ht="16.5" customHeight="1">
      <c r="C1138" s="1"/>
      <c r="D1138" s="2"/>
      <c r="E1138" s="1"/>
      <c r="F1138" s="2"/>
      <c r="J1138" s="2"/>
      <c r="L1138" s="2"/>
      <c r="M1138" s="2"/>
      <c r="AH1138" s="2"/>
      <c r="AQ1138" s="2"/>
      <c r="AS1138" s="2"/>
      <c r="AT1138" s="2"/>
    </row>
    <row r="1139" spans="3:46" ht="16.5" customHeight="1">
      <c r="C1139" s="1"/>
      <c r="D1139" s="2"/>
      <c r="E1139" s="1"/>
      <c r="F1139" s="2"/>
      <c r="J1139" s="2"/>
      <c r="L1139" s="2"/>
      <c r="M1139" s="2"/>
      <c r="AH1139" s="2"/>
      <c r="AQ1139" s="2"/>
      <c r="AS1139" s="2"/>
      <c r="AT1139" s="2"/>
    </row>
    <row r="1140" spans="3:46" ht="16.5" customHeight="1">
      <c r="C1140" s="1"/>
      <c r="D1140" s="2"/>
      <c r="E1140" s="1"/>
      <c r="F1140" s="2"/>
      <c r="J1140" s="2"/>
      <c r="L1140" s="2"/>
      <c r="M1140" s="2"/>
      <c r="AH1140" s="2"/>
      <c r="AQ1140" s="2"/>
      <c r="AS1140" s="2"/>
      <c r="AT1140" s="2"/>
    </row>
    <row r="1141" spans="3:46" ht="16.5" customHeight="1">
      <c r="C1141" s="1"/>
      <c r="D1141" s="2"/>
      <c r="E1141" s="1"/>
      <c r="F1141" s="2"/>
      <c r="J1141" s="2"/>
      <c r="L1141" s="2"/>
      <c r="M1141" s="2"/>
      <c r="AH1141" s="2"/>
      <c r="AQ1141" s="2"/>
      <c r="AS1141" s="2"/>
      <c r="AT1141" s="2"/>
    </row>
    <row r="1142" spans="3:46" ht="16.5" customHeight="1">
      <c r="C1142" s="1"/>
      <c r="D1142" s="2"/>
      <c r="E1142" s="1"/>
      <c r="F1142" s="2"/>
      <c r="J1142" s="2"/>
      <c r="L1142" s="2"/>
      <c r="M1142" s="2"/>
      <c r="AH1142" s="2"/>
      <c r="AQ1142" s="2"/>
      <c r="AS1142" s="2"/>
      <c r="AT1142" s="2"/>
    </row>
    <row r="1143" spans="3:46" ht="16.5" customHeight="1">
      <c r="C1143" s="1"/>
      <c r="D1143" s="2"/>
      <c r="E1143" s="1"/>
      <c r="F1143" s="2"/>
      <c r="J1143" s="2"/>
      <c r="L1143" s="2"/>
      <c r="M1143" s="2"/>
      <c r="AH1143" s="2"/>
      <c r="AQ1143" s="2"/>
      <c r="AS1143" s="2"/>
      <c r="AT1143" s="2"/>
    </row>
    <row r="1144" spans="3:46" ht="16.5" customHeight="1">
      <c r="C1144" s="1"/>
      <c r="D1144" s="2"/>
      <c r="E1144" s="1"/>
      <c r="F1144" s="2"/>
      <c r="J1144" s="2"/>
      <c r="L1144" s="2"/>
      <c r="M1144" s="2"/>
      <c r="AH1144" s="2"/>
      <c r="AQ1144" s="2"/>
      <c r="AS1144" s="2"/>
      <c r="AT1144" s="2"/>
    </row>
    <row r="1145" spans="3:46" ht="16.5" customHeight="1">
      <c r="C1145" s="1"/>
      <c r="D1145" s="2"/>
      <c r="E1145" s="1"/>
      <c r="F1145" s="2"/>
      <c r="J1145" s="2"/>
      <c r="L1145" s="2"/>
      <c r="M1145" s="2"/>
      <c r="AH1145" s="2"/>
      <c r="AQ1145" s="2"/>
      <c r="AS1145" s="2"/>
      <c r="AT1145" s="2"/>
    </row>
    <row r="1146" spans="3:46" ht="16.5" customHeight="1">
      <c r="C1146" s="1"/>
      <c r="D1146" s="2"/>
      <c r="E1146" s="1"/>
      <c r="F1146" s="2"/>
      <c r="J1146" s="2"/>
      <c r="L1146" s="2"/>
      <c r="M1146" s="2"/>
      <c r="AH1146" s="2"/>
      <c r="AQ1146" s="2"/>
      <c r="AS1146" s="2"/>
      <c r="AT1146" s="2"/>
    </row>
    <row r="1147" spans="3:46" ht="16.5" customHeight="1">
      <c r="C1147" s="1"/>
      <c r="D1147" s="2"/>
      <c r="E1147" s="1"/>
      <c r="F1147" s="2"/>
      <c r="J1147" s="2"/>
      <c r="L1147" s="2"/>
      <c r="M1147" s="2"/>
      <c r="AH1147" s="2"/>
      <c r="AQ1147" s="2"/>
      <c r="AS1147" s="2"/>
      <c r="AT1147" s="2"/>
    </row>
    <row r="1148" spans="3:46" ht="16.5" customHeight="1">
      <c r="C1148" s="1"/>
      <c r="D1148" s="2"/>
      <c r="E1148" s="1"/>
      <c r="F1148" s="2"/>
      <c r="J1148" s="2"/>
      <c r="L1148" s="2"/>
      <c r="M1148" s="2"/>
      <c r="AH1148" s="2"/>
      <c r="AQ1148" s="2"/>
      <c r="AS1148" s="2"/>
      <c r="AT1148" s="2"/>
    </row>
    <row r="1149" spans="3:46" ht="16.5" customHeight="1">
      <c r="C1149" s="1"/>
      <c r="D1149" s="2"/>
      <c r="E1149" s="1"/>
      <c r="F1149" s="2"/>
      <c r="J1149" s="2"/>
      <c r="L1149" s="2"/>
      <c r="M1149" s="2"/>
      <c r="AH1149" s="2"/>
      <c r="AQ1149" s="2"/>
      <c r="AS1149" s="2"/>
      <c r="AT1149" s="2"/>
    </row>
    <row r="1150" spans="3:46" ht="16.5" customHeight="1">
      <c r="C1150" s="1"/>
      <c r="D1150" s="2"/>
      <c r="E1150" s="1"/>
      <c r="F1150" s="2"/>
      <c r="J1150" s="2"/>
      <c r="L1150" s="2"/>
      <c r="M1150" s="2"/>
      <c r="AH1150" s="2"/>
      <c r="AQ1150" s="2"/>
      <c r="AS1150" s="2"/>
      <c r="AT1150" s="2"/>
    </row>
    <row r="1151" spans="3:46" ht="16.5" customHeight="1">
      <c r="C1151" s="1"/>
      <c r="D1151" s="2"/>
      <c r="E1151" s="1"/>
      <c r="F1151" s="2"/>
      <c r="J1151" s="2"/>
      <c r="L1151" s="2"/>
      <c r="M1151" s="2"/>
      <c r="AH1151" s="2"/>
      <c r="AQ1151" s="2"/>
      <c r="AS1151" s="2"/>
      <c r="AT1151" s="2"/>
    </row>
    <row r="1152" spans="3:46" ht="16.5" customHeight="1">
      <c r="C1152" s="1"/>
      <c r="D1152" s="2"/>
      <c r="E1152" s="1"/>
      <c r="F1152" s="2"/>
      <c r="J1152" s="2"/>
      <c r="L1152" s="2"/>
      <c r="M1152" s="2"/>
      <c r="AH1152" s="2"/>
      <c r="AQ1152" s="2"/>
      <c r="AS1152" s="2"/>
      <c r="AT1152" s="2"/>
    </row>
    <row r="1153" spans="3:46" ht="16.5" customHeight="1">
      <c r="C1153" s="1"/>
      <c r="D1153" s="2"/>
      <c r="E1153" s="1"/>
      <c r="F1153" s="2"/>
      <c r="J1153" s="2"/>
      <c r="L1153" s="2"/>
      <c r="M1153" s="2"/>
      <c r="AH1153" s="2"/>
      <c r="AQ1153" s="2"/>
      <c r="AS1153" s="2"/>
      <c r="AT1153" s="2"/>
    </row>
    <row r="1154" spans="3:46" ht="16.5" customHeight="1">
      <c r="C1154" s="1"/>
      <c r="D1154" s="2"/>
      <c r="E1154" s="1"/>
      <c r="F1154" s="2"/>
      <c r="J1154" s="2"/>
      <c r="L1154" s="2"/>
      <c r="M1154" s="2"/>
      <c r="AH1154" s="2"/>
      <c r="AQ1154" s="2"/>
      <c r="AS1154" s="2"/>
      <c r="AT1154" s="2"/>
    </row>
    <row r="1155" spans="3:46" ht="16.5" customHeight="1">
      <c r="C1155" s="1"/>
      <c r="D1155" s="2"/>
      <c r="E1155" s="1"/>
      <c r="F1155" s="2"/>
      <c r="J1155" s="2"/>
      <c r="L1155" s="2"/>
      <c r="M1155" s="2"/>
      <c r="AH1155" s="2"/>
      <c r="AQ1155" s="2"/>
      <c r="AS1155" s="2"/>
      <c r="AT1155" s="2"/>
    </row>
    <row r="1156" spans="3:46" ht="16.5" customHeight="1">
      <c r="C1156" s="1"/>
      <c r="D1156" s="2"/>
      <c r="E1156" s="1"/>
      <c r="F1156" s="2"/>
      <c r="J1156" s="2"/>
      <c r="L1156" s="2"/>
      <c r="M1156" s="2"/>
      <c r="AH1156" s="2"/>
      <c r="AQ1156" s="2"/>
      <c r="AS1156" s="2"/>
      <c r="AT1156" s="2"/>
    </row>
    <row r="1157" spans="3:46" ht="16.5" customHeight="1">
      <c r="C1157" s="1"/>
      <c r="D1157" s="2"/>
      <c r="E1157" s="1"/>
      <c r="F1157" s="2"/>
      <c r="J1157" s="2"/>
      <c r="L1157" s="2"/>
      <c r="M1157" s="2"/>
      <c r="AH1157" s="2"/>
      <c r="AQ1157" s="2"/>
      <c r="AS1157" s="2"/>
      <c r="AT1157" s="2"/>
    </row>
    <row r="1158" spans="3:46" ht="16.5" customHeight="1">
      <c r="C1158" s="1"/>
      <c r="D1158" s="2"/>
      <c r="E1158" s="1"/>
      <c r="F1158" s="2"/>
      <c r="J1158" s="2"/>
      <c r="L1158" s="2"/>
      <c r="M1158" s="2"/>
      <c r="AH1158" s="2"/>
      <c r="AQ1158" s="2"/>
      <c r="AS1158" s="2"/>
      <c r="AT1158" s="2"/>
    </row>
    <row r="1159" spans="3:46" ht="16.5" customHeight="1">
      <c r="C1159" s="1"/>
      <c r="D1159" s="2"/>
      <c r="E1159" s="1"/>
      <c r="F1159" s="2"/>
      <c r="J1159" s="2"/>
      <c r="L1159" s="2"/>
      <c r="M1159" s="2"/>
      <c r="AH1159" s="2"/>
      <c r="AQ1159" s="2"/>
      <c r="AS1159" s="2"/>
      <c r="AT1159" s="2"/>
    </row>
    <row r="1160" spans="3:46" ht="16.5" customHeight="1">
      <c r="C1160" s="1"/>
      <c r="D1160" s="2"/>
      <c r="E1160" s="1"/>
      <c r="F1160" s="2"/>
      <c r="J1160" s="2"/>
      <c r="L1160" s="2"/>
      <c r="M1160" s="2"/>
      <c r="AH1160" s="2"/>
      <c r="AQ1160" s="2"/>
      <c r="AS1160" s="2"/>
      <c r="AT1160" s="2"/>
    </row>
    <row r="1161" spans="3:46" ht="16.5" customHeight="1">
      <c r="C1161" s="1"/>
      <c r="D1161" s="2"/>
      <c r="E1161" s="1"/>
      <c r="F1161" s="2"/>
      <c r="J1161" s="2"/>
      <c r="L1161" s="2"/>
      <c r="M1161" s="2"/>
      <c r="AH1161" s="2"/>
      <c r="AQ1161" s="2"/>
      <c r="AS1161" s="2"/>
      <c r="AT1161" s="2"/>
    </row>
    <row r="1162" spans="3:46" ht="16.5" customHeight="1">
      <c r="C1162" s="1"/>
      <c r="D1162" s="2"/>
      <c r="E1162" s="1"/>
      <c r="F1162" s="2"/>
      <c r="J1162" s="2"/>
      <c r="L1162" s="2"/>
      <c r="M1162" s="2"/>
      <c r="AH1162" s="2"/>
      <c r="AQ1162" s="2"/>
      <c r="AS1162" s="2"/>
      <c r="AT1162" s="2"/>
    </row>
    <row r="1163" spans="3:46" ht="16.5" customHeight="1">
      <c r="C1163" s="1"/>
      <c r="D1163" s="2"/>
      <c r="E1163" s="1"/>
      <c r="F1163" s="2"/>
      <c r="J1163" s="2"/>
      <c r="L1163" s="2"/>
      <c r="M1163" s="2"/>
      <c r="AH1163" s="2"/>
      <c r="AQ1163" s="2"/>
      <c r="AS1163" s="2"/>
      <c r="AT1163" s="2"/>
    </row>
    <row r="1164" spans="3:46" ht="16.5" customHeight="1">
      <c r="C1164" s="1"/>
      <c r="D1164" s="2"/>
      <c r="E1164" s="1"/>
      <c r="F1164" s="2"/>
      <c r="J1164" s="2"/>
      <c r="L1164" s="2"/>
      <c r="M1164" s="2"/>
      <c r="AH1164" s="2"/>
      <c r="AQ1164" s="2"/>
      <c r="AS1164" s="2"/>
      <c r="AT1164" s="2"/>
    </row>
    <row r="1165" spans="3:46" ht="16.5" customHeight="1">
      <c r="C1165" s="1"/>
      <c r="D1165" s="2"/>
      <c r="E1165" s="1"/>
      <c r="F1165" s="2"/>
      <c r="J1165" s="2"/>
      <c r="L1165" s="2"/>
      <c r="M1165" s="2"/>
      <c r="AH1165" s="2"/>
      <c r="AQ1165" s="2"/>
      <c r="AS1165" s="2"/>
      <c r="AT1165" s="2"/>
    </row>
    <row r="1166" spans="3:46" ht="16.5" customHeight="1">
      <c r="C1166" s="1"/>
      <c r="D1166" s="2"/>
      <c r="E1166" s="1"/>
      <c r="F1166" s="2"/>
      <c r="J1166" s="2"/>
      <c r="L1166" s="2"/>
      <c r="M1166" s="2"/>
      <c r="AH1166" s="2"/>
      <c r="AQ1166" s="2"/>
      <c r="AS1166" s="2"/>
      <c r="AT1166" s="2"/>
    </row>
    <row r="1167" spans="3:46" ht="16.5" customHeight="1">
      <c r="C1167" s="1"/>
      <c r="D1167" s="2"/>
      <c r="E1167" s="1"/>
      <c r="F1167" s="2"/>
      <c r="J1167" s="2"/>
      <c r="L1167" s="2"/>
      <c r="M1167" s="2"/>
      <c r="AH1167" s="2"/>
      <c r="AQ1167" s="2"/>
      <c r="AS1167" s="2"/>
      <c r="AT1167" s="2"/>
    </row>
    <row r="1168" spans="3:46" ht="16.5" customHeight="1">
      <c r="C1168" s="1"/>
      <c r="D1168" s="2"/>
      <c r="E1168" s="1"/>
      <c r="F1168" s="2"/>
      <c r="J1168" s="2"/>
      <c r="L1168" s="2"/>
      <c r="M1168" s="2"/>
      <c r="AH1168" s="2"/>
      <c r="AQ1168" s="2"/>
      <c r="AS1168" s="2"/>
      <c r="AT1168" s="2"/>
    </row>
    <row r="1169" spans="3:46" ht="16.5" customHeight="1">
      <c r="C1169" s="1"/>
      <c r="D1169" s="2"/>
      <c r="E1169" s="1"/>
      <c r="F1169" s="2"/>
      <c r="J1169" s="2"/>
      <c r="L1169" s="2"/>
      <c r="M1169" s="2"/>
      <c r="AH1169" s="2"/>
      <c r="AQ1169" s="2"/>
      <c r="AS1169" s="2"/>
      <c r="AT1169" s="2"/>
    </row>
    <row r="1170" spans="3:46" ht="16.5" customHeight="1">
      <c r="C1170" s="1"/>
      <c r="D1170" s="2"/>
      <c r="E1170" s="1"/>
      <c r="F1170" s="2"/>
      <c r="J1170" s="2"/>
      <c r="L1170" s="2"/>
      <c r="M1170" s="2"/>
      <c r="AH1170" s="2"/>
      <c r="AQ1170" s="2"/>
      <c r="AS1170" s="2"/>
      <c r="AT1170" s="2"/>
    </row>
    <row r="1171" spans="3:46" ht="16.5" customHeight="1">
      <c r="C1171" s="1"/>
      <c r="D1171" s="2"/>
      <c r="E1171" s="1"/>
      <c r="F1171" s="2"/>
      <c r="J1171" s="2"/>
      <c r="L1171" s="2"/>
      <c r="M1171" s="2"/>
      <c r="AH1171" s="2"/>
      <c r="AQ1171" s="2"/>
      <c r="AS1171" s="2"/>
      <c r="AT1171" s="2"/>
    </row>
    <row r="1172" spans="3:46" ht="16.5" customHeight="1">
      <c r="C1172" s="1"/>
      <c r="D1172" s="2"/>
      <c r="E1172" s="1"/>
      <c r="F1172" s="2"/>
      <c r="J1172" s="2"/>
      <c r="L1172" s="2"/>
      <c r="M1172" s="2"/>
      <c r="AH1172" s="2"/>
      <c r="AQ1172" s="2"/>
      <c r="AS1172" s="2"/>
      <c r="AT1172" s="2"/>
    </row>
    <row r="1173" spans="3:46" ht="16.5" customHeight="1">
      <c r="C1173" s="1"/>
      <c r="D1173" s="2"/>
      <c r="E1173" s="1"/>
      <c r="F1173" s="2"/>
      <c r="J1173" s="2"/>
      <c r="L1173" s="2"/>
      <c r="M1173" s="2"/>
      <c r="AH1173" s="2"/>
      <c r="AQ1173" s="2"/>
      <c r="AS1173" s="2"/>
      <c r="AT1173" s="2"/>
    </row>
    <row r="1174" spans="3:46" ht="16.5" customHeight="1">
      <c r="C1174" s="1"/>
      <c r="D1174" s="2"/>
      <c r="E1174" s="1"/>
      <c r="F1174" s="2"/>
      <c r="J1174" s="2"/>
      <c r="L1174" s="2"/>
      <c r="M1174" s="2"/>
      <c r="AH1174" s="2"/>
      <c r="AQ1174" s="2"/>
      <c r="AS1174" s="2"/>
      <c r="AT1174" s="2"/>
    </row>
    <row r="1175" spans="3:46" ht="16.5" customHeight="1">
      <c r="C1175" s="1"/>
      <c r="D1175" s="2"/>
      <c r="E1175" s="1"/>
      <c r="F1175" s="2"/>
      <c r="J1175" s="2"/>
      <c r="L1175" s="2"/>
      <c r="M1175" s="2"/>
      <c r="AH1175" s="2"/>
      <c r="AQ1175" s="2"/>
      <c r="AS1175" s="2"/>
      <c r="AT1175" s="2"/>
    </row>
    <row r="1176" spans="3:46" ht="16.5" customHeight="1">
      <c r="C1176" s="1"/>
      <c r="D1176" s="2"/>
      <c r="E1176" s="1"/>
      <c r="F1176" s="2"/>
      <c r="J1176" s="2"/>
      <c r="L1176" s="2"/>
      <c r="M1176" s="2"/>
      <c r="AH1176" s="2"/>
      <c r="AQ1176" s="2"/>
      <c r="AS1176" s="2"/>
      <c r="AT1176" s="2"/>
    </row>
    <row r="1177" spans="3:46" ht="16.5" customHeight="1">
      <c r="C1177" s="1"/>
      <c r="D1177" s="2"/>
      <c r="E1177" s="1"/>
      <c r="F1177" s="2"/>
      <c r="J1177" s="2"/>
      <c r="L1177" s="2"/>
      <c r="M1177" s="2"/>
      <c r="AH1177" s="2"/>
      <c r="AQ1177" s="2"/>
      <c r="AS1177" s="2"/>
      <c r="AT1177" s="2"/>
    </row>
    <row r="1178" spans="3:46" ht="16.5" customHeight="1">
      <c r="C1178" s="1"/>
      <c r="D1178" s="2"/>
      <c r="E1178" s="1"/>
      <c r="F1178" s="2"/>
      <c r="J1178" s="2"/>
      <c r="L1178" s="2"/>
      <c r="M1178" s="2"/>
      <c r="AH1178" s="2"/>
      <c r="AQ1178" s="2"/>
      <c r="AS1178" s="2"/>
      <c r="AT1178" s="2"/>
    </row>
    <row r="1179" spans="3:46" ht="16.5" customHeight="1">
      <c r="C1179" s="1"/>
      <c r="D1179" s="2"/>
      <c r="E1179" s="1"/>
      <c r="F1179" s="2"/>
      <c r="J1179" s="2"/>
      <c r="L1179" s="2"/>
      <c r="M1179" s="2"/>
      <c r="AH1179" s="2"/>
      <c r="AQ1179" s="2"/>
      <c r="AS1179" s="2"/>
      <c r="AT1179" s="2"/>
    </row>
    <row r="1180" spans="3:46" ht="16.5" customHeight="1">
      <c r="C1180" s="1"/>
      <c r="D1180" s="2"/>
      <c r="E1180" s="1"/>
      <c r="F1180" s="2"/>
      <c r="J1180" s="2"/>
      <c r="L1180" s="2"/>
      <c r="M1180" s="2"/>
      <c r="AH1180" s="2"/>
      <c r="AQ1180" s="2"/>
      <c r="AS1180" s="2"/>
      <c r="AT1180" s="2"/>
    </row>
    <row r="1181" spans="3:46" ht="16.5" customHeight="1">
      <c r="C1181" s="1"/>
      <c r="D1181" s="2"/>
      <c r="E1181" s="1"/>
      <c r="F1181" s="2"/>
      <c r="J1181" s="2"/>
      <c r="L1181" s="2"/>
      <c r="M1181" s="2"/>
      <c r="AH1181" s="2"/>
      <c r="AQ1181" s="2"/>
      <c r="AS1181" s="2"/>
      <c r="AT1181" s="2"/>
    </row>
    <row r="1182" spans="3:46" ht="16.5" customHeight="1">
      <c r="C1182" s="1"/>
      <c r="D1182" s="2"/>
      <c r="E1182" s="1"/>
      <c r="F1182" s="2"/>
      <c r="J1182" s="2"/>
      <c r="L1182" s="2"/>
      <c r="M1182" s="2"/>
      <c r="AH1182" s="2"/>
      <c r="AQ1182" s="2"/>
      <c r="AS1182" s="2"/>
      <c r="AT1182" s="2"/>
    </row>
    <row r="1183" spans="3:46" ht="16.5" customHeight="1">
      <c r="C1183" s="1"/>
      <c r="D1183" s="2"/>
      <c r="E1183" s="1"/>
      <c r="F1183" s="2"/>
      <c r="J1183" s="2"/>
      <c r="L1183" s="2"/>
      <c r="M1183" s="2"/>
      <c r="AH1183" s="2"/>
      <c r="AQ1183" s="2"/>
      <c r="AS1183" s="2"/>
      <c r="AT1183" s="2"/>
    </row>
    <row r="1184" spans="3:46" ht="16.5" customHeight="1">
      <c r="C1184" s="1"/>
      <c r="D1184" s="2"/>
      <c r="E1184" s="1"/>
      <c r="F1184" s="2"/>
      <c r="J1184" s="2"/>
      <c r="L1184" s="2"/>
      <c r="M1184" s="2"/>
      <c r="AH1184" s="2"/>
      <c r="AQ1184" s="2"/>
      <c r="AS1184" s="2"/>
      <c r="AT1184" s="2"/>
    </row>
    <row r="1185" spans="3:46" ht="16.5" customHeight="1">
      <c r="C1185" s="1"/>
      <c r="D1185" s="2"/>
      <c r="E1185" s="1"/>
      <c r="F1185" s="2"/>
      <c r="J1185" s="2"/>
      <c r="L1185" s="2"/>
      <c r="M1185" s="2"/>
      <c r="AH1185" s="2"/>
      <c r="AQ1185" s="2"/>
      <c r="AS1185" s="2"/>
      <c r="AT1185" s="2"/>
    </row>
    <row r="1186" spans="3:46" ht="16.5" customHeight="1">
      <c r="C1186" s="1"/>
      <c r="D1186" s="2"/>
      <c r="E1186" s="1"/>
      <c r="F1186" s="2"/>
      <c r="J1186" s="2"/>
      <c r="L1186" s="2"/>
      <c r="M1186" s="2"/>
      <c r="AH1186" s="2"/>
      <c r="AQ1186" s="2"/>
      <c r="AS1186" s="2"/>
      <c r="AT1186" s="2"/>
    </row>
    <row r="1187" spans="3:46" ht="16.5" customHeight="1">
      <c r="C1187" s="1"/>
      <c r="D1187" s="2"/>
      <c r="E1187" s="1"/>
      <c r="F1187" s="2"/>
      <c r="J1187" s="2"/>
      <c r="L1187" s="2"/>
      <c r="M1187" s="2"/>
      <c r="AH1187" s="2"/>
      <c r="AQ1187" s="2"/>
      <c r="AS1187" s="2"/>
      <c r="AT1187" s="2"/>
    </row>
    <row r="1188" spans="3:46" ht="16.5" customHeight="1">
      <c r="C1188" s="1"/>
      <c r="D1188" s="2"/>
      <c r="E1188" s="1"/>
      <c r="F1188" s="2"/>
      <c r="J1188" s="2"/>
      <c r="L1188" s="2"/>
      <c r="M1188" s="2"/>
      <c r="AH1188" s="2"/>
      <c r="AQ1188" s="2"/>
      <c r="AS1188" s="2"/>
      <c r="AT1188" s="2"/>
    </row>
    <row r="1189" spans="3:46" ht="16.5" customHeight="1">
      <c r="C1189" s="1"/>
      <c r="D1189" s="2"/>
      <c r="E1189" s="1"/>
      <c r="F1189" s="2"/>
      <c r="J1189" s="2"/>
      <c r="L1189" s="2"/>
      <c r="M1189" s="2"/>
      <c r="AH1189" s="2"/>
      <c r="AQ1189" s="2"/>
      <c r="AS1189" s="2"/>
      <c r="AT1189" s="2"/>
    </row>
    <row r="1190" spans="3:46" ht="16.5" customHeight="1">
      <c r="C1190" s="1"/>
      <c r="D1190" s="2"/>
      <c r="E1190" s="1"/>
      <c r="F1190" s="2"/>
      <c r="J1190" s="2"/>
      <c r="L1190" s="2"/>
      <c r="M1190" s="2"/>
      <c r="AH1190" s="2"/>
      <c r="AQ1190" s="2"/>
      <c r="AS1190" s="2"/>
      <c r="AT1190" s="2"/>
    </row>
    <row r="1191" spans="3:46" ht="16.5" customHeight="1">
      <c r="C1191" s="1"/>
      <c r="D1191" s="2"/>
      <c r="E1191" s="1"/>
      <c r="F1191" s="2"/>
      <c r="J1191" s="2"/>
      <c r="L1191" s="2"/>
      <c r="M1191" s="2"/>
      <c r="AH1191" s="2"/>
      <c r="AQ1191" s="2"/>
      <c r="AS1191" s="2"/>
      <c r="AT1191" s="2"/>
    </row>
    <row r="1192" spans="3:46" ht="16.5" customHeight="1">
      <c r="C1192" s="1"/>
      <c r="D1192" s="2"/>
      <c r="E1192" s="1"/>
      <c r="F1192" s="2"/>
      <c r="J1192" s="2"/>
      <c r="L1192" s="2"/>
      <c r="M1192" s="2"/>
      <c r="AH1192" s="2"/>
      <c r="AQ1192" s="2"/>
      <c r="AS1192" s="2"/>
      <c r="AT1192" s="2"/>
    </row>
    <row r="1193" spans="3:46" ht="16.5" customHeight="1">
      <c r="C1193" s="1"/>
      <c r="D1193" s="2"/>
      <c r="E1193" s="1"/>
      <c r="F1193" s="2"/>
      <c r="J1193" s="2"/>
      <c r="L1193" s="2"/>
      <c r="M1193" s="2"/>
      <c r="AH1193" s="2"/>
      <c r="AQ1193" s="2"/>
      <c r="AS1193" s="2"/>
      <c r="AT1193" s="2"/>
    </row>
    <row r="1194" spans="3:46" ht="16.5" customHeight="1">
      <c r="C1194" s="1"/>
      <c r="D1194" s="2"/>
      <c r="E1194" s="1"/>
      <c r="F1194" s="2"/>
      <c r="J1194" s="2"/>
      <c r="L1194" s="2"/>
      <c r="M1194" s="2"/>
      <c r="AH1194" s="2"/>
      <c r="AQ1194" s="2"/>
      <c r="AS1194" s="2"/>
      <c r="AT1194" s="2"/>
    </row>
    <row r="1195" spans="3:46" ht="16.5" customHeight="1">
      <c r="C1195" s="1"/>
      <c r="D1195" s="2"/>
      <c r="E1195" s="1"/>
      <c r="F1195" s="2"/>
      <c r="J1195" s="2"/>
      <c r="L1195" s="2"/>
      <c r="M1195" s="2"/>
      <c r="AH1195" s="2"/>
      <c r="AQ1195" s="2"/>
      <c r="AS1195" s="2"/>
      <c r="AT1195" s="2"/>
    </row>
    <row r="1196" spans="3:46" ht="16.5" customHeight="1">
      <c r="C1196" s="1"/>
      <c r="D1196" s="2"/>
      <c r="E1196" s="1"/>
      <c r="F1196" s="2"/>
      <c r="J1196" s="2"/>
      <c r="L1196" s="2"/>
      <c r="M1196" s="2"/>
      <c r="AH1196" s="2"/>
      <c r="AQ1196" s="2"/>
      <c r="AS1196" s="2"/>
      <c r="AT1196" s="2"/>
    </row>
    <row r="1197" spans="3:46" ht="16.5" customHeight="1">
      <c r="C1197" s="1"/>
      <c r="D1197" s="2"/>
      <c r="E1197" s="1"/>
      <c r="F1197" s="2"/>
      <c r="J1197" s="2"/>
      <c r="L1197" s="2"/>
      <c r="M1197" s="2"/>
      <c r="AH1197" s="2"/>
      <c r="AQ1197" s="2"/>
      <c r="AS1197" s="2"/>
      <c r="AT1197" s="2"/>
    </row>
    <row r="1198" spans="3:46" ht="16.5" customHeight="1">
      <c r="C1198" s="1"/>
      <c r="D1198" s="2"/>
      <c r="E1198" s="1"/>
      <c r="F1198" s="2"/>
      <c r="J1198" s="2"/>
      <c r="L1198" s="2"/>
      <c r="M1198" s="2"/>
      <c r="AH1198" s="2"/>
      <c r="AQ1198" s="2"/>
      <c r="AS1198" s="2"/>
      <c r="AT1198" s="2"/>
    </row>
    <row r="1199" spans="3:46" ht="16.5" customHeight="1">
      <c r="C1199" s="1"/>
      <c r="D1199" s="2"/>
      <c r="E1199" s="1"/>
      <c r="F1199" s="2"/>
      <c r="J1199" s="2"/>
      <c r="L1199" s="2"/>
      <c r="M1199" s="2"/>
      <c r="AH1199" s="2"/>
      <c r="AQ1199" s="2"/>
      <c r="AS1199" s="2"/>
      <c r="AT1199" s="2"/>
    </row>
    <row r="1200" spans="3:46" ht="16.5" customHeight="1">
      <c r="C1200" s="1"/>
      <c r="D1200" s="2"/>
      <c r="E1200" s="1"/>
      <c r="F1200" s="2"/>
      <c r="J1200" s="2"/>
      <c r="L1200" s="2"/>
      <c r="M1200" s="2"/>
      <c r="AH1200" s="2"/>
      <c r="AQ1200" s="2"/>
      <c r="AS1200" s="2"/>
      <c r="AT1200" s="2"/>
    </row>
    <row r="1201" spans="3:46" ht="16.5" customHeight="1">
      <c r="C1201" s="1"/>
      <c r="D1201" s="2"/>
      <c r="E1201" s="1"/>
      <c r="F1201" s="2"/>
      <c r="J1201" s="2"/>
      <c r="L1201" s="2"/>
      <c r="M1201" s="2"/>
      <c r="AH1201" s="2"/>
      <c r="AQ1201" s="2"/>
      <c r="AS1201" s="2"/>
      <c r="AT1201" s="2"/>
    </row>
    <row r="1202" spans="3:46" ht="16.5" customHeight="1">
      <c r="C1202" s="1"/>
      <c r="D1202" s="2"/>
      <c r="E1202" s="1"/>
      <c r="F1202" s="2"/>
      <c r="J1202" s="2"/>
      <c r="L1202" s="2"/>
      <c r="M1202" s="2"/>
      <c r="AH1202" s="2"/>
      <c r="AQ1202" s="2"/>
      <c r="AS1202" s="2"/>
      <c r="AT1202" s="2"/>
    </row>
    <row r="1203" spans="3:46" ht="16.5" customHeight="1">
      <c r="C1203" s="1"/>
      <c r="D1203" s="2"/>
      <c r="E1203" s="1"/>
      <c r="F1203" s="2"/>
      <c r="J1203" s="2"/>
      <c r="L1203" s="2"/>
      <c r="M1203" s="2"/>
      <c r="AH1203" s="2"/>
      <c r="AQ1203" s="2"/>
      <c r="AS1203" s="2"/>
      <c r="AT1203" s="2"/>
    </row>
    <row r="1204" spans="3:46" ht="16.5" customHeight="1">
      <c r="C1204" s="1"/>
      <c r="D1204" s="2"/>
      <c r="E1204" s="1"/>
      <c r="F1204" s="2"/>
      <c r="J1204" s="2"/>
      <c r="L1204" s="2"/>
      <c r="M1204" s="2"/>
      <c r="AH1204" s="2"/>
      <c r="AQ1204" s="2"/>
      <c r="AS1204" s="2"/>
      <c r="AT1204" s="2"/>
    </row>
    <row r="1205" spans="3:46" ht="16.5" customHeight="1">
      <c r="C1205" s="1"/>
      <c r="D1205" s="2"/>
      <c r="E1205" s="1"/>
      <c r="F1205" s="2"/>
      <c r="J1205" s="2"/>
      <c r="L1205" s="2"/>
      <c r="M1205" s="2"/>
      <c r="AH1205" s="2"/>
      <c r="AQ1205" s="2"/>
      <c r="AS1205" s="2"/>
      <c r="AT1205" s="2"/>
    </row>
    <row r="1206" spans="3:46" ht="16.5" customHeight="1">
      <c r="C1206" s="1"/>
      <c r="D1206" s="2"/>
      <c r="E1206" s="1"/>
      <c r="F1206" s="2"/>
      <c r="J1206" s="2"/>
      <c r="L1206" s="2"/>
      <c r="M1206" s="2"/>
      <c r="AH1206" s="2"/>
      <c r="AQ1206" s="2"/>
      <c r="AS1206" s="2"/>
      <c r="AT1206" s="2"/>
    </row>
    <row r="1207" spans="3:46" ht="16.5" customHeight="1">
      <c r="C1207" s="1"/>
      <c r="D1207" s="2"/>
      <c r="E1207" s="1"/>
      <c r="F1207" s="2"/>
      <c r="J1207" s="2"/>
      <c r="L1207" s="2"/>
      <c r="M1207" s="2"/>
      <c r="AH1207" s="2"/>
      <c r="AQ1207" s="2"/>
      <c r="AS1207" s="2"/>
      <c r="AT1207" s="2"/>
    </row>
    <row r="1208" spans="3:46" ht="16.5" customHeight="1">
      <c r="C1208" s="1"/>
      <c r="D1208" s="2"/>
      <c r="E1208" s="1"/>
      <c r="F1208" s="2"/>
      <c r="J1208" s="2"/>
      <c r="L1208" s="2"/>
      <c r="M1208" s="2"/>
      <c r="AH1208" s="2"/>
      <c r="AQ1208" s="2"/>
      <c r="AS1208" s="2"/>
      <c r="AT1208" s="2"/>
    </row>
    <row r="1209" spans="3:46" ht="16.5" customHeight="1">
      <c r="C1209" s="1"/>
      <c r="D1209" s="2"/>
      <c r="E1209" s="1"/>
      <c r="F1209" s="2"/>
      <c r="J1209" s="2"/>
      <c r="L1209" s="2"/>
      <c r="M1209" s="2"/>
      <c r="AH1209" s="2"/>
      <c r="AQ1209" s="2"/>
      <c r="AS1209" s="2"/>
      <c r="AT1209" s="2"/>
    </row>
    <row r="1210" spans="3:46" ht="16.5" customHeight="1">
      <c r="C1210" s="1"/>
      <c r="D1210" s="2"/>
      <c r="E1210" s="1"/>
      <c r="F1210" s="2"/>
      <c r="J1210" s="2"/>
      <c r="L1210" s="2"/>
      <c r="M1210" s="2"/>
      <c r="AH1210" s="2"/>
      <c r="AQ1210" s="2"/>
      <c r="AS1210" s="2"/>
      <c r="AT1210" s="2"/>
    </row>
    <row r="1211" spans="3:46" ht="16.5" customHeight="1">
      <c r="C1211" s="1"/>
      <c r="D1211" s="2"/>
      <c r="E1211" s="1"/>
      <c r="F1211" s="2"/>
      <c r="J1211" s="2"/>
      <c r="L1211" s="2"/>
      <c r="M1211" s="2"/>
      <c r="AH1211" s="2"/>
      <c r="AQ1211" s="2"/>
      <c r="AS1211" s="2"/>
      <c r="AT1211" s="2"/>
    </row>
    <row r="1212" spans="3:46" ht="16.5" customHeight="1">
      <c r="C1212" s="1"/>
      <c r="D1212" s="2"/>
      <c r="E1212" s="1"/>
      <c r="F1212" s="2"/>
      <c r="J1212" s="2"/>
      <c r="L1212" s="2"/>
      <c r="M1212" s="2"/>
      <c r="AH1212" s="2"/>
      <c r="AQ1212" s="2"/>
      <c r="AS1212" s="2"/>
      <c r="AT1212" s="2"/>
    </row>
    <row r="1213" spans="3:46" ht="16.5" customHeight="1">
      <c r="C1213" s="1"/>
      <c r="D1213" s="2"/>
      <c r="E1213" s="1"/>
      <c r="F1213" s="2"/>
      <c r="J1213" s="2"/>
      <c r="L1213" s="2"/>
      <c r="M1213" s="2"/>
      <c r="AH1213" s="2"/>
      <c r="AQ1213" s="2"/>
      <c r="AS1213" s="2"/>
      <c r="AT1213" s="2"/>
    </row>
    <row r="1214" spans="3:46" ht="16.5" customHeight="1">
      <c r="C1214" s="1"/>
      <c r="D1214" s="2"/>
      <c r="E1214" s="1"/>
      <c r="F1214" s="2"/>
      <c r="J1214" s="2"/>
      <c r="L1214" s="2"/>
      <c r="M1214" s="2"/>
      <c r="AH1214" s="2"/>
      <c r="AQ1214" s="2"/>
      <c r="AS1214" s="2"/>
      <c r="AT1214" s="2"/>
    </row>
    <row r="1215" spans="3:46" ht="16.5" customHeight="1">
      <c r="C1215" s="1"/>
      <c r="D1215" s="2"/>
      <c r="E1215" s="1"/>
      <c r="F1215" s="2"/>
      <c r="J1215" s="2"/>
      <c r="L1215" s="2"/>
      <c r="M1215" s="2"/>
      <c r="AH1215" s="2"/>
      <c r="AQ1215" s="2"/>
      <c r="AS1215" s="2"/>
      <c r="AT1215" s="2"/>
    </row>
    <row r="1216" spans="3:46" ht="16.5" customHeight="1">
      <c r="C1216" s="1"/>
      <c r="D1216" s="2"/>
      <c r="E1216" s="1"/>
      <c r="F1216" s="2"/>
      <c r="J1216" s="2"/>
      <c r="L1216" s="2"/>
      <c r="M1216" s="2"/>
      <c r="AH1216" s="2"/>
      <c r="AQ1216" s="2"/>
      <c r="AS1216" s="2"/>
      <c r="AT1216" s="2"/>
    </row>
    <row r="1217" spans="3:46" ht="16.5" customHeight="1">
      <c r="C1217" s="1"/>
      <c r="D1217" s="2"/>
      <c r="E1217" s="1"/>
      <c r="F1217" s="2"/>
      <c r="J1217" s="2"/>
      <c r="L1217" s="2"/>
      <c r="M1217" s="2"/>
      <c r="AH1217" s="2"/>
      <c r="AQ1217" s="2"/>
      <c r="AS1217" s="2"/>
      <c r="AT1217" s="2"/>
    </row>
    <row r="1218" spans="3:46" ht="16.5" customHeight="1">
      <c r="C1218" s="1"/>
      <c r="D1218" s="2"/>
      <c r="E1218" s="1"/>
      <c r="F1218" s="2"/>
      <c r="J1218" s="2"/>
      <c r="L1218" s="2"/>
      <c r="M1218" s="2"/>
      <c r="AH1218" s="2"/>
      <c r="AQ1218" s="2"/>
      <c r="AS1218" s="2"/>
      <c r="AT1218" s="2"/>
    </row>
    <row r="1219" spans="3:46" ht="16.5" customHeight="1">
      <c r="C1219" s="1"/>
      <c r="D1219" s="2"/>
      <c r="E1219" s="1"/>
      <c r="F1219" s="2"/>
      <c r="J1219" s="2"/>
      <c r="L1219" s="2"/>
      <c r="M1219" s="2"/>
      <c r="AH1219" s="2"/>
      <c r="AQ1219" s="2"/>
      <c r="AS1219" s="2"/>
      <c r="AT1219" s="2"/>
    </row>
    <row r="1220" spans="3:46" ht="16.5" customHeight="1">
      <c r="C1220" s="1"/>
      <c r="D1220" s="2"/>
      <c r="E1220" s="1"/>
      <c r="F1220" s="2"/>
      <c r="J1220" s="2"/>
      <c r="L1220" s="2"/>
      <c r="M1220" s="2"/>
      <c r="AH1220" s="2"/>
      <c r="AS1220" s="2"/>
      <c r="AT1220" s="2"/>
    </row>
    <row r="1221" spans="3:46" ht="16.5" customHeight="1">
      <c r="C1221" s="1"/>
      <c r="D1221" s="2"/>
      <c r="E1221" s="1"/>
      <c r="F1221" s="2"/>
      <c r="J1221" s="2"/>
      <c r="L1221" s="2"/>
      <c r="M1221" s="2"/>
      <c r="AH1221" s="2"/>
      <c r="AQ1221" s="2"/>
      <c r="AS1221" s="2"/>
      <c r="AT1221" s="2"/>
    </row>
    <row r="1222" spans="3:46" ht="16.5" customHeight="1">
      <c r="C1222" s="1"/>
      <c r="D1222" s="2"/>
      <c r="E1222" s="1"/>
      <c r="F1222" s="2"/>
      <c r="J1222" s="2"/>
      <c r="L1222" s="2"/>
      <c r="M1222" s="2"/>
      <c r="AH1222" s="2"/>
      <c r="AQ1222" s="2"/>
      <c r="AS1222" s="2"/>
      <c r="AT1222" s="2"/>
    </row>
    <row r="1223" spans="3:46" ht="16.5" customHeight="1">
      <c r="C1223" s="1"/>
      <c r="D1223" s="2"/>
      <c r="E1223" s="1"/>
      <c r="F1223" s="2"/>
      <c r="J1223" s="2"/>
      <c r="L1223" s="2"/>
      <c r="M1223" s="2"/>
      <c r="AH1223" s="2"/>
      <c r="AQ1223" s="2"/>
      <c r="AS1223" s="2"/>
      <c r="AT1223" s="2"/>
    </row>
    <row r="1224" spans="3:46" ht="16.5" customHeight="1">
      <c r="C1224" s="1"/>
      <c r="D1224" s="2"/>
      <c r="E1224" s="1"/>
      <c r="F1224" s="2"/>
      <c r="J1224" s="2"/>
      <c r="L1224" s="2"/>
      <c r="M1224" s="2"/>
      <c r="AH1224" s="2"/>
      <c r="AQ1224" s="2"/>
      <c r="AS1224" s="2"/>
      <c r="AT1224" s="2"/>
    </row>
    <row r="1225" spans="3:46" ht="16.5" customHeight="1">
      <c r="C1225" s="1"/>
      <c r="D1225" s="2"/>
      <c r="E1225" s="1"/>
      <c r="F1225" s="2"/>
      <c r="J1225" s="2"/>
      <c r="L1225" s="2"/>
      <c r="M1225" s="2"/>
      <c r="AH1225" s="2"/>
      <c r="AQ1225" s="2"/>
      <c r="AS1225" s="2"/>
      <c r="AT1225" s="2"/>
    </row>
    <row r="1226" spans="3:46" ht="16.5" customHeight="1">
      <c r="C1226" s="1"/>
      <c r="D1226" s="2"/>
      <c r="E1226" s="1"/>
      <c r="F1226" s="2"/>
      <c r="J1226" s="2"/>
      <c r="L1226" s="2"/>
      <c r="M1226" s="2"/>
      <c r="AH1226" s="2"/>
      <c r="AQ1226" s="2"/>
      <c r="AS1226" s="2"/>
      <c r="AT1226" s="2"/>
    </row>
    <row r="1227" spans="3:46" ht="16.5" customHeight="1">
      <c r="C1227" s="1"/>
      <c r="D1227" s="2"/>
      <c r="E1227" s="1"/>
      <c r="F1227" s="2"/>
      <c r="J1227" s="2"/>
      <c r="L1227" s="2"/>
      <c r="M1227" s="2"/>
      <c r="AH1227" s="2"/>
      <c r="AQ1227" s="2"/>
      <c r="AS1227" s="2"/>
      <c r="AT1227" s="2"/>
    </row>
    <row r="1228" spans="3:46" ht="16.5" customHeight="1">
      <c r="C1228" s="1"/>
      <c r="D1228" s="2"/>
      <c r="E1228" s="1"/>
      <c r="F1228" s="2"/>
      <c r="J1228" s="2"/>
      <c r="L1228" s="2"/>
      <c r="M1228" s="2"/>
      <c r="AH1228" s="2"/>
      <c r="AQ1228" s="2"/>
      <c r="AS1228" s="2"/>
      <c r="AT1228" s="2"/>
    </row>
    <row r="1229" spans="3:46" ht="16.5" customHeight="1">
      <c r="C1229" s="1"/>
      <c r="D1229" s="2"/>
      <c r="E1229" s="1"/>
      <c r="F1229" s="2"/>
      <c r="J1229" s="2"/>
      <c r="L1229" s="2"/>
      <c r="M1229" s="2"/>
      <c r="AH1229" s="2"/>
      <c r="AQ1229" s="2"/>
      <c r="AS1229" s="2"/>
      <c r="AT1229" s="2"/>
    </row>
    <row r="1230" spans="3:46" ht="16.5" customHeight="1">
      <c r="C1230" s="1"/>
      <c r="D1230" s="2"/>
      <c r="E1230" s="1"/>
      <c r="F1230" s="2"/>
      <c r="J1230" s="2"/>
      <c r="L1230" s="2"/>
      <c r="M1230" s="2"/>
      <c r="AH1230" s="2"/>
      <c r="AQ1230" s="2"/>
      <c r="AS1230" s="2"/>
      <c r="AT1230" s="2"/>
    </row>
    <row r="1231" spans="3:46" ht="16.5" customHeight="1">
      <c r="C1231" s="1"/>
      <c r="D1231" s="2"/>
      <c r="E1231" s="1"/>
      <c r="F1231" s="2"/>
      <c r="J1231" s="2"/>
      <c r="L1231" s="2"/>
      <c r="M1231" s="2"/>
      <c r="AH1231" s="2"/>
      <c r="AQ1231" s="2"/>
      <c r="AS1231" s="2"/>
      <c r="AT1231" s="2"/>
    </row>
    <row r="1232" spans="3:46" ht="16.5" customHeight="1">
      <c r="C1232" s="1"/>
      <c r="D1232" s="2"/>
      <c r="E1232" s="1"/>
      <c r="F1232" s="2"/>
      <c r="J1232" s="2"/>
      <c r="L1232" s="2"/>
      <c r="M1232" s="2"/>
      <c r="AH1232" s="2"/>
      <c r="AQ1232" s="2"/>
      <c r="AS1232" s="2"/>
      <c r="AT1232" s="2"/>
    </row>
    <row r="1233" spans="3:46" ht="16.5" customHeight="1">
      <c r="C1233" s="1"/>
      <c r="D1233" s="2"/>
      <c r="E1233" s="1"/>
      <c r="F1233" s="2"/>
      <c r="J1233" s="2"/>
      <c r="L1233" s="2"/>
      <c r="M1233" s="2"/>
      <c r="AH1233" s="2"/>
      <c r="AQ1233" s="2"/>
      <c r="AS1233" s="2"/>
      <c r="AT1233" s="2"/>
    </row>
    <row r="1234" spans="3:46" ht="16.5" customHeight="1">
      <c r="C1234" s="1"/>
      <c r="D1234" s="2"/>
      <c r="E1234" s="1"/>
      <c r="F1234" s="2"/>
      <c r="J1234" s="2"/>
      <c r="L1234" s="2"/>
      <c r="M1234" s="2"/>
      <c r="AH1234" s="2"/>
      <c r="AQ1234" s="2"/>
      <c r="AS1234" s="2"/>
      <c r="AT1234" s="2"/>
    </row>
    <row r="1235" spans="3:46" ht="16.5" customHeight="1">
      <c r="C1235" s="1"/>
      <c r="D1235" s="2"/>
      <c r="E1235" s="1"/>
      <c r="F1235" s="2"/>
      <c r="J1235" s="2"/>
      <c r="L1235" s="2"/>
      <c r="M1235" s="2"/>
      <c r="AH1235" s="2"/>
      <c r="AQ1235" s="2"/>
      <c r="AS1235" s="2"/>
      <c r="AT1235" s="2"/>
    </row>
    <row r="1236" spans="3:46" ht="16.5" customHeight="1">
      <c r="C1236" s="1"/>
      <c r="D1236" s="2"/>
      <c r="E1236" s="1"/>
      <c r="F1236" s="2"/>
      <c r="J1236" s="2"/>
      <c r="L1236" s="2"/>
      <c r="M1236" s="2"/>
      <c r="AH1236" s="2"/>
      <c r="AQ1236" s="2"/>
      <c r="AS1236" s="2"/>
      <c r="AT1236" s="2"/>
    </row>
    <row r="1237" spans="3:46" ht="16.5" customHeight="1">
      <c r="C1237" s="1"/>
      <c r="D1237" s="2"/>
      <c r="E1237" s="1"/>
      <c r="F1237" s="2"/>
      <c r="J1237" s="2"/>
      <c r="L1237" s="2"/>
      <c r="M1237" s="2"/>
      <c r="AH1237" s="2"/>
      <c r="AQ1237" s="2"/>
      <c r="AS1237" s="2"/>
      <c r="AT1237" s="2"/>
    </row>
    <row r="1238" spans="3:46" ht="16.5" customHeight="1">
      <c r="C1238" s="1"/>
      <c r="D1238" s="2"/>
      <c r="E1238" s="1"/>
      <c r="F1238" s="2"/>
      <c r="J1238" s="2"/>
      <c r="L1238" s="2"/>
      <c r="M1238" s="2"/>
      <c r="AH1238" s="2"/>
      <c r="AQ1238" s="2"/>
      <c r="AS1238" s="2"/>
      <c r="AT1238" s="2"/>
    </row>
    <row r="1239" spans="3:46" ht="16.5" customHeight="1">
      <c r="C1239" s="1"/>
      <c r="D1239" s="2"/>
      <c r="E1239" s="1"/>
      <c r="F1239" s="2"/>
      <c r="J1239" s="2"/>
      <c r="L1239" s="2"/>
      <c r="M1239" s="2"/>
      <c r="AH1239" s="2"/>
      <c r="AQ1239" s="2"/>
      <c r="AS1239" s="2"/>
      <c r="AT1239" s="2"/>
    </row>
    <row r="1240" spans="3:46" ht="16.5" customHeight="1">
      <c r="C1240" s="1"/>
      <c r="D1240" s="2"/>
      <c r="E1240" s="1"/>
      <c r="F1240" s="2"/>
      <c r="J1240" s="2"/>
      <c r="L1240" s="2"/>
      <c r="M1240" s="2"/>
      <c r="AH1240" s="2"/>
      <c r="AQ1240" s="2"/>
      <c r="AS1240" s="2"/>
      <c r="AT1240" s="2"/>
    </row>
    <row r="1241" spans="3:46" ht="16.5" customHeight="1">
      <c r="C1241" s="1"/>
      <c r="D1241" s="2"/>
      <c r="E1241" s="1"/>
      <c r="F1241" s="2"/>
      <c r="J1241" s="2"/>
      <c r="L1241" s="2"/>
      <c r="M1241" s="2"/>
      <c r="AH1241" s="2"/>
      <c r="AQ1241" s="2"/>
      <c r="AS1241" s="2"/>
      <c r="AT1241" s="2"/>
    </row>
    <row r="1242" spans="3:46" ht="16.5" customHeight="1">
      <c r="C1242" s="1"/>
      <c r="D1242" s="2"/>
      <c r="E1242" s="1"/>
      <c r="F1242" s="2"/>
      <c r="J1242" s="2"/>
      <c r="L1242" s="2"/>
      <c r="M1242" s="2"/>
      <c r="AH1242" s="2"/>
      <c r="AQ1242" s="2"/>
      <c r="AS1242" s="2"/>
      <c r="AT1242" s="2"/>
    </row>
    <row r="1243" spans="3:46" ht="16.5" customHeight="1">
      <c r="C1243" s="1"/>
      <c r="D1243" s="2"/>
      <c r="E1243" s="1"/>
      <c r="F1243" s="2"/>
      <c r="J1243" s="2"/>
      <c r="L1243" s="2"/>
      <c r="M1243" s="2"/>
      <c r="AH1243" s="2"/>
      <c r="AQ1243" s="2"/>
      <c r="AS1243" s="2"/>
      <c r="AT1243" s="2"/>
    </row>
    <row r="1244" spans="3:46" ht="16.5" customHeight="1">
      <c r="C1244" s="1"/>
      <c r="D1244" s="2"/>
      <c r="E1244" s="1"/>
      <c r="F1244" s="2"/>
      <c r="J1244" s="2"/>
      <c r="L1244" s="2"/>
      <c r="M1244" s="2"/>
      <c r="AH1244" s="2"/>
      <c r="AQ1244" s="2"/>
      <c r="AS1244" s="2"/>
      <c r="AT1244" s="2"/>
    </row>
    <row r="1245" spans="3:46" ht="16.5" customHeight="1">
      <c r="C1245" s="1"/>
      <c r="D1245" s="2"/>
      <c r="E1245" s="1"/>
      <c r="F1245" s="2"/>
      <c r="J1245" s="2"/>
      <c r="L1245" s="2"/>
      <c r="M1245" s="2"/>
      <c r="AH1245" s="2"/>
      <c r="AQ1245" s="2"/>
      <c r="AS1245" s="2"/>
      <c r="AT1245" s="2"/>
    </row>
    <row r="1246" spans="3:46" ht="16.5" customHeight="1">
      <c r="C1246" s="1"/>
      <c r="D1246" s="2"/>
      <c r="E1246" s="1"/>
      <c r="F1246" s="2"/>
      <c r="J1246" s="2"/>
      <c r="L1246" s="2"/>
      <c r="M1246" s="2"/>
      <c r="AH1246" s="2"/>
      <c r="AQ1246" s="2"/>
      <c r="AS1246" s="2"/>
      <c r="AT1246" s="2"/>
    </row>
    <row r="1247" spans="3:46" ht="16.5" customHeight="1">
      <c r="C1247" s="1"/>
      <c r="D1247" s="2"/>
      <c r="E1247" s="1"/>
      <c r="F1247" s="2"/>
      <c r="J1247" s="2"/>
      <c r="L1247" s="2"/>
      <c r="M1247" s="2"/>
      <c r="AH1247" s="2"/>
      <c r="AQ1247" s="2"/>
      <c r="AS1247" s="2"/>
      <c r="AT1247" s="2"/>
    </row>
    <row r="1248" spans="3:46" ht="16.5" customHeight="1">
      <c r="C1248" s="1"/>
      <c r="D1248" s="2"/>
      <c r="E1248" s="1"/>
      <c r="F1248" s="2"/>
      <c r="J1248" s="2"/>
      <c r="L1248" s="2"/>
      <c r="M1248" s="2"/>
      <c r="AH1248" s="2"/>
      <c r="AQ1248" s="2"/>
      <c r="AS1248" s="2"/>
      <c r="AT1248" s="2"/>
    </row>
    <row r="1249" spans="3:46" ht="16.5" customHeight="1">
      <c r="C1249" s="1"/>
      <c r="D1249" s="2"/>
      <c r="E1249" s="1"/>
      <c r="F1249" s="2"/>
      <c r="J1249" s="2"/>
      <c r="L1249" s="2"/>
      <c r="M1249" s="2"/>
      <c r="AH1249" s="2"/>
      <c r="AQ1249" s="2"/>
      <c r="AS1249" s="2"/>
      <c r="AT1249" s="2"/>
    </row>
    <row r="1250" spans="3:46" ht="16.5" customHeight="1">
      <c r="C1250" s="1"/>
      <c r="D1250" s="2"/>
      <c r="E1250" s="1"/>
      <c r="F1250" s="2"/>
      <c r="J1250" s="2"/>
      <c r="L1250" s="2"/>
      <c r="M1250" s="2"/>
      <c r="AH1250" s="2"/>
      <c r="AQ1250" s="2"/>
      <c r="AS1250" s="2"/>
      <c r="AT1250" s="2"/>
    </row>
    <row r="1251" spans="3:46" ht="16.5" customHeight="1">
      <c r="C1251" s="1"/>
      <c r="D1251" s="2"/>
      <c r="E1251" s="1"/>
      <c r="F1251" s="2"/>
      <c r="J1251" s="2"/>
      <c r="L1251" s="2"/>
      <c r="M1251" s="2"/>
      <c r="AH1251" s="2"/>
      <c r="AQ1251" s="2"/>
      <c r="AS1251" s="2"/>
      <c r="AT1251" s="2"/>
    </row>
    <row r="1252" spans="3:46" ht="16.5" customHeight="1">
      <c r="C1252" s="1"/>
      <c r="D1252" s="2"/>
      <c r="E1252" s="1"/>
      <c r="F1252" s="2"/>
      <c r="J1252" s="2"/>
      <c r="L1252" s="2"/>
      <c r="M1252" s="2"/>
      <c r="AH1252" s="2"/>
      <c r="AQ1252" s="2"/>
      <c r="AS1252" s="2"/>
      <c r="AT1252" s="2"/>
    </row>
    <row r="1253" spans="3:46" ht="16.5" customHeight="1">
      <c r="C1253" s="1"/>
      <c r="D1253" s="2"/>
      <c r="E1253" s="1"/>
      <c r="F1253" s="2"/>
      <c r="J1253" s="2"/>
      <c r="L1253" s="2"/>
      <c r="M1253" s="2"/>
      <c r="AH1253" s="2"/>
      <c r="AQ1253" s="2"/>
      <c r="AS1253" s="2"/>
      <c r="AT1253" s="2"/>
    </row>
    <row r="1254" spans="3:46" ht="16.5" customHeight="1">
      <c r="C1254" s="1"/>
      <c r="D1254" s="2"/>
      <c r="E1254" s="1"/>
      <c r="F1254" s="2"/>
      <c r="J1254" s="2"/>
      <c r="L1254" s="2"/>
      <c r="M1254" s="2"/>
      <c r="AH1254" s="2"/>
      <c r="AQ1254" s="2"/>
      <c r="AS1254" s="2"/>
      <c r="AT1254" s="2"/>
    </row>
    <row r="1255" spans="3:46" ht="16.5" customHeight="1">
      <c r="C1255" s="1"/>
      <c r="D1255" s="2"/>
      <c r="E1255" s="1"/>
      <c r="F1255" s="2"/>
      <c r="J1255" s="2"/>
      <c r="L1255" s="2"/>
      <c r="M1255" s="2"/>
      <c r="AH1255" s="2"/>
      <c r="AQ1255" s="2"/>
      <c r="AS1255" s="2"/>
      <c r="AT1255" s="2"/>
    </row>
    <row r="1256" spans="3:46" ht="16.5" customHeight="1">
      <c r="C1256" s="1"/>
      <c r="D1256" s="2"/>
      <c r="E1256" s="1"/>
      <c r="F1256" s="2"/>
      <c r="J1256" s="2"/>
      <c r="L1256" s="2"/>
      <c r="M1256" s="2"/>
      <c r="AH1256" s="2"/>
      <c r="AQ1256" s="2"/>
      <c r="AS1256" s="2"/>
      <c r="AT1256" s="2"/>
    </row>
    <row r="1257" spans="3:46" ht="16.5" customHeight="1">
      <c r="C1257" s="1"/>
      <c r="D1257" s="2"/>
      <c r="E1257" s="1"/>
      <c r="F1257" s="2"/>
      <c r="J1257" s="2"/>
      <c r="L1257" s="2"/>
      <c r="M1257" s="2"/>
      <c r="AH1257" s="2"/>
      <c r="AQ1257" s="2"/>
      <c r="AS1257" s="2"/>
      <c r="AT1257" s="2"/>
    </row>
    <row r="1258" spans="3:46" ht="16.5" customHeight="1">
      <c r="C1258" s="1"/>
      <c r="D1258" s="2"/>
      <c r="E1258" s="1"/>
      <c r="F1258" s="2"/>
      <c r="J1258" s="2"/>
      <c r="L1258" s="2"/>
      <c r="M1258" s="2"/>
      <c r="AH1258" s="2"/>
      <c r="AQ1258" s="2"/>
      <c r="AS1258" s="2"/>
      <c r="AT1258" s="2"/>
    </row>
    <row r="1259" spans="3:46" ht="16.5" customHeight="1">
      <c r="C1259" s="1"/>
      <c r="D1259" s="2"/>
      <c r="E1259" s="1"/>
      <c r="F1259" s="2"/>
      <c r="J1259" s="2"/>
      <c r="L1259" s="2"/>
      <c r="M1259" s="2"/>
      <c r="AH1259" s="2"/>
      <c r="AQ1259" s="2"/>
      <c r="AS1259" s="2"/>
      <c r="AT1259" s="2"/>
    </row>
    <row r="1260" spans="3:46" ht="16.5" customHeight="1">
      <c r="C1260" s="1"/>
      <c r="D1260" s="2"/>
      <c r="E1260" s="1"/>
      <c r="F1260" s="2"/>
      <c r="J1260" s="2"/>
      <c r="L1260" s="2"/>
      <c r="M1260" s="2"/>
      <c r="AH1260" s="2"/>
      <c r="AQ1260" s="2"/>
      <c r="AS1260" s="2"/>
      <c r="AT1260" s="2"/>
    </row>
    <row r="1261" spans="3:46" ht="16.5" customHeight="1">
      <c r="C1261" s="1"/>
      <c r="D1261" s="2"/>
      <c r="E1261" s="1"/>
      <c r="F1261" s="2"/>
      <c r="J1261" s="2"/>
      <c r="L1261" s="2"/>
      <c r="M1261" s="2"/>
      <c r="AH1261" s="2"/>
      <c r="AQ1261" s="2"/>
      <c r="AS1261" s="2"/>
      <c r="AT1261" s="2"/>
    </row>
    <row r="1262" spans="3:46" ht="16.5" customHeight="1">
      <c r="C1262" s="1"/>
      <c r="D1262" s="2"/>
      <c r="E1262" s="1"/>
      <c r="F1262" s="2"/>
      <c r="J1262" s="2"/>
      <c r="L1262" s="2"/>
      <c r="M1262" s="2"/>
      <c r="AH1262" s="2"/>
      <c r="AQ1262" s="2"/>
      <c r="AS1262" s="2"/>
      <c r="AT1262" s="2"/>
    </row>
    <row r="1263" spans="3:46" ht="16.5" customHeight="1">
      <c r="C1263" s="1"/>
      <c r="D1263" s="2"/>
      <c r="E1263" s="1"/>
      <c r="F1263" s="2"/>
      <c r="J1263" s="2"/>
      <c r="L1263" s="2"/>
      <c r="M1263" s="2"/>
      <c r="AH1263" s="2"/>
      <c r="AQ1263" s="2"/>
      <c r="AS1263" s="2"/>
      <c r="AT1263" s="2"/>
    </row>
    <row r="1264" spans="3:46" ht="16.5" customHeight="1">
      <c r="C1264" s="1"/>
      <c r="D1264" s="2"/>
      <c r="E1264" s="1"/>
      <c r="F1264" s="2"/>
      <c r="J1264" s="2"/>
      <c r="L1264" s="2"/>
      <c r="M1264" s="2"/>
      <c r="AH1264" s="2"/>
      <c r="AQ1264" s="2"/>
      <c r="AS1264" s="2"/>
      <c r="AT1264" s="2"/>
    </row>
    <row r="1265" spans="3:46" ht="16.5" customHeight="1">
      <c r="C1265" s="1"/>
      <c r="D1265" s="2"/>
      <c r="E1265" s="1"/>
      <c r="F1265" s="2"/>
      <c r="J1265" s="2"/>
      <c r="L1265" s="2"/>
      <c r="M1265" s="2"/>
      <c r="AH1265" s="2"/>
      <c r="AQ1265" s="2"/>
      <c r="AS1265" s="2"/>
      <c r="AT1265" s="2"/>
    </row>
    <row r="1266" spans="3:46" ht="16.5" customHeight="1">
      <c r="C1266" s="1"/>
      <c r="D1266" s="2"/>
      <c r="E1266" s="1"/>
      <c r="F1266" s="2"/>
      <c r="J1266" s="2"/>
      <c r="L1266" s="2"/>
      <c r="M1266" s="2"/>
      <c r="AH1266" s="2"/>
      <c r="AQ1266" s="2"/>
      <c r="AS1266" s="2"/>
      <c r="AT1266" s="2"/>
    </row>
    <row r="1267" spans="3:46" ht="16.5" customHeight="1">
      <c r="C1267" s="1"/>
      <c r="D1267" s="2"/>
      <c r="E1267" s="1"/>
      <c r="F1267" s="2"/>
      <c r="J1267" s="2"/>
      <c r="L1267" s="2"/>
      <c r="M1267" s="2"/>
      <c r="AH1267" s="2"/>
      <c r="AQ1267" s="2"/>
      <c r="AS1267" s="2"/>
      <c r="AT1267" s="2"/>
    </row>
    <row r="1268" spans="3:46" ht="16.5" customHeight="1">
      <c r="C1268" s="1"/>
      <c r="D1268" s="2"/>
      <c r="E1268" s="1"/>
      <c r="F1268" s="2"/>
      <c r="J1268" s="2"/>
      <c r="L1268" s="2"/>
      <c r="M1268" s="2"/>
      <c r="AH1268" s="2"/>
      <c r="AQ1268" s="2"/>
      <c r="AS1268" s="2"/>
      <c r="AT1268" s="2"/>
    </row>
    <row r="1269" spans="3:46" ht="16.5" customHeight="1">
      <c r="C1269" s="1"/>
      <c r="D1269" s="2"/>
      <c r="E1269" s="1"/>
      <c r="F1269" s="2"/>
      <c r="J1269" s="2"/>
      <c r="L1269" s="2"/>
      <c r="M1269" s="2"/>
      <c r="AH1269" s="2"/>
      <c r="AQ1269" s="2"/>
      <c r="AS1269" s="2"/>
      <c r="AT1269" s="2"/>
    </row>
    <row r="1270" spans="3:46" ht="16.5" customHeight="1">
      <c r="C1270" s="1"/>
      <c r="D1270" s="2"/>
      <c r="E1270" s="1"/>
      <c r="F1270" s="2"/>
      <c r="J1270" s="2"/>
      <c r="L1270" s="2"/>
      <c r="M1270" s="2"/>
      <c r="AH1270" s="2"/>
      <c r="AQ1270" s="2"/>
      <c r="AS1270" s="2"/>
      <c r="AT1270" s="2"/>
    </row>
    <row r="1271" spans="3:46" ht="16.5" customHeight="1">
      <c r="C1271" s="1"/>
      <c r="D1271" s="2"/>
      <c r="E1271" s="1"/>
      <c r="F1271" s="2"/>
      <c r="J1271" s="2"/>
      <c r="L1271" s="2"/>
      <c r="M1271" s="2"/>
      <c r="AH1271" s="2"/>
      <c r="AQ1271" s="2"/>
      <c r="AS1271" s="2"/>
      <c r="AT1271" s="2"/>
    </row>
    <row r="1272" spans="3:46" ht="16.5" customHeight="1">
      <c r="C1272" s="1"/>
      <c r="D1272" s="2"/>
      <c r="E1272" s="1"/>
      <c r="F1272" s="2"/>
      <c r="J1272" s="2"/>
      <c r="L1272" s="2"/>
      <c r="M1272" s="2"/>
      <c r="AH1272" s="2"/>
      <c r="AQ1272" s="2"/>
      <c r="AS1272" s="2"/>
      <c r="AT1272" s="2"/>
    </row>
    <row r="1273" spans="3:46" ht="16.5" customHeight="1">
      <c r="C1273" s="1"/>
      <c r="D1273" s="2"/>
      <c r="E1273" s="1"/>
      <c r="F1273" s="2"/>
      <c r="J1273" s="2"/>
      <c r="L1273" s="2"/>
      <c r="M1273" s="2"/>
      <c r="AH1273" s="2"/>
      <c r="AQ1273" s="2"/>
      <c r="AS1273" s="2"/>
      <c r="AT1273" s="2"/>
    </row>
    <row r="1274" spans="3:46" ht="16.5" customHeight="1">
      <c r="C1274" s="1"/>
      <c r="D1274" s="2"/>
      <c r="E1274" s="1"/>
      <c r="F1274" s="2"/>
      <c r="J1274" s="2"/>
      <c r="L1274" s="2"/>
      <c r="M1274" s="2"/>
      <c r="AH1274" s="2"/>
      <c r="AQ1274" s="2"/>
      <c r="AS1274" s="2"/>
      <c r="AT1274" s="2"/>
    </row>
    <row r="1275" spans="3:46" ht="16.5" customHeight="1">
      <c r="C1275" s="1"/>
      <c r="D1275" s="2"/>
      <c r="E1275" s="1"/>
      <c r="F1275" s="2"/>
      <c r="J1275" s="2"/>
      <c r="L1275" s="2"/>
      <c r="M1275" s="2"/>
      <c r="AH1275" s="2"/>
      <c r="AQ1275" s="2"/>
      <c r="AS1275" s="2"/>
      <c r="AT1275" s="2"/>
    </row>
    <row r="1276" spans="3:46" ht="16.5" customHeight="1">
      <c r="C1276" s="1"/>
      <c r="D1276" s="2"/>
      <c r="E1276" s="1"/>
      <c r="F1276" s="2"/>
      <c r="J1276" s="2"/>
      <c r="L1276" s="2"/>
      <c r="M1276" s="2"/>
      <c r="AH1276" s="2"/>
      <c r="AQ1276" s="2"/>
      <c r="AS1276" s="2"/>
      <c r="AT1276" s="2"/>
    </row>
    <row r="1277" spans="3:46" ht="16.5" customHeight="1">
      <c r="C1277" s="1"/>
      <c r="D1277" s="2"/>
      <c r="E1277" s="1"/>
      <c r="F1277" s="2"/>
      <c r="J1277" s="2"/>
      <c r="L1277" s="2"/>
      <c r="M1277" s="2"/>
      <c r="AH1277" s="2"/>
      <c r="AQ1277" s="2"/>
      <c r="AS1277" s="2"/>
      <c r="AT1277" s="2"/>
    </row>
    <row r="1278" spans="3:46" ht="16.5" customHeight="1">
      <c r="C1278" s="1"/>
      <c r="D1278" s="2"/>
      <c r="E1278" s="1"/>
      <c r="F1278" s="2"/>
      <c r="J1278" s="2"/>
      <c r="L1278" s="2"/>
      <c r="M1278" s="2"/>
      <c r="AH1278" s="2"/>
      <c r="AQ1278" s="2"/>
      <c r="AS1278" s="2"/>
      <c r="AT1278" s="2"/>
    </row>
    <row r="1279" spans="3:46" ht="16.5" customHeight="1">
      <c r="C1279" s="1"/>
      <c r="D1279" s="2"/>
      <c r="E1279" s="1"/>
      <c r="F1279" s="2"/>
      <c r="J1279" s="2"/>
      <c r="L1279" s="2"/>
      <c r="M1279" s="2"/>
      <c r="AH1279" s="2"/>
      <c r="AQ1279" s="2"/>
      <c r="AS1279" s="2"/>
      <c r="AT1279" s="2"/>
    </row>
    <row r="1280" spans="3:46" ht="16.5" customHeight="1">
      <c r="C1280" s="1"/>
      <c r="D1280" s="2"/>
      <c r="E1280" s="1"/>
      <c r="F1280" s="2"/>
      <c r="J1280" s="2"/>
      <c r="L1280" s="2"/>
      <c r="M1280" s="2"/>
      <c r="AH1280" s="2"/>
      <c r="AQ1280" s="2"/>
      <c r="AS1280" s="2"/>
      <c r="AT1280" s="2"/>
    </row>
    <row r="1281" spans="3:46" ht="16.5" customHeight="1">
      <c r="C1281" s="1"/>
      <c r="D1281" s="2"/>
      <c r="E1281" s="1"/>
      <c r="F1281" s="2"/>
      <c r="J1281" s="2"/>
      <c r="L1281" s="2"/>
      <c r="M1281" s="2"/>
      <c r="AH1281" s="2"/>
      <c r="AQ1281" s="2"/>
      <c r="AS1281" s="2"/>
      <c r="AT1281" s="2"/>
    </row>
    <row r="1282" spans="3:46" ht="16.5" customHeight="1">
      <c r="C1282" s="1"/>
      <c r="D1282" s="2"/>
      <c r="E1282" s="1"/>
      <c r="F1282" s="2"/>
      <c r="J1282" s="2"/>
      <c r="L1282" s="2"/>
      <c r="M1282" s="2"/>
      <c r="AH1282" s="2"/>
      <c r="AQ1282" s="2"/>
      <c r="AS1282" s="2"/>
      <c r="AT1282" s="2"/>
    </row>
    <row r="1283" spans="3:46" ht="16.5" customHeight="1">
      <c r="C1283" s="1"/>
      <c r="D1283" s="2"/>
      <c r="E1283" s="1"/>
      <c r="F1283" s="2"/>
      <c r="J1283" s="2"/>
      <c r="L1283" s="2"/>
      <c r="M1283" s="2"/>
      <c r="AH1283" s="2"/>
      <c r="AQ1283" s="2"/>
      <c r="AS1283" s="2"/>
      <c r="AT1283" s="2"/>
    </row>
    <row r="1284" spans="3:46" ht="16.5" customHeight="1">
      <c r="C1284" s="1"/>
      <c r="D1284" s="2"/>
      <c r="E1284" s="1"/>
      <c r="F1284" s="2"/>
      <c r="J1284" s="2"/>
      <c r="L1284" s="2"/>
      <c r="M1284" s="2"/>
      <c r="AH1284" s="2"/>
      <c r="AQ1284" s="2"/>
      <c r="AS1284" s="2"/>
      <c r="AT1284" s="2"/>
    </row>
    <row r="1285" spans="3:46" ht="16.5" customHeight="1">
      <c r="C1285" s="1"/>
      <c r="D1285" s="2"/>
      <c r="E1285" s="1"/>
      <c r="F1285" s="2"/>
      <c r="J1285" s="2"/>
      <c r="L1285" s="2"/>
      <c r="M1285" s="2"/>
      <c r="AH1285" s="2"/>
      <c r="AQ1285" s="2"/>
      <c r="AS1285" s="2"/>
      <c r="AT1285" s="2"/>
    </row>
    <row r="1286" spans="3:46" ht="16.5" customHeight="1">
      <c r="C1286" s="1"/>
      <c r="D1286" s="2"/>
      <c r="E1286" s="1"/>
      <c r="F1286" s="2"/>
      <c r="J1286" s="2"/>
      <c r="L1286" s="2"/>
      <c r="M1286" s="2"/>
      <c r="AH1286" s="2"/>
      <c r="AQ1286" s="2"/>
      <c r="AS1286" s="2"/>
      <c r="AT1286" s="2"/>
    </row>
    <row r="1287" spans="3:46" ht="16.5" customHeight="1">
      <c r="C1287" s="1"/>
      <c r="D1287" s="2"/>
      <c r="E1287" s="1"/>
      <c r="F1287" s="2"/>
      <c r="J1287" s="2"/>
      <c r="L1287" s="2"/>
      <c r="M1287" s="2"/>
      <c r="AH1287" s="2"/>
      <c r="AQ1287" s="2"/>
      <c r="AS1287" s="2"/>
      <c r="AT1287" s="2"/>
    </row>
    <row r="1288" spans="3:46" ht="16.5" customHeight="1">
      <c r="C1288" s="1"/>
      <c r="D1288" s="2"/>
      <c r="E1288" s="1"/>
      <c r="F1288" s="2"/>
      <c r="J1288" s="2"/>
      <c r="L1288" s="2"/>
      <c r="M1288" s="2"/>
      <c r="AH1288" s="2"/>
      <c r="AQ1288" s="2"/>
      <c r="AS1288" s="2"/>
      <c r="AT1288" s="2"/>
    </row>
    <row r="1289" spans="3:46" ht="16.5" customHeight="1">
      <c r="C1289" s="1"/>
      <c r="D1289" s="2"/>
      <c r="E1289" s="1"/>
      <c r="F1289" s="2"/>
      <c r="J1289" s="2"/>
      <c r="L1289" s="2"/>
      <c r="M1289" s="2"/>
      <c r="AH1289" s="2"/>
      <c r="AQ1289" s="2"/>
      <c r="AS1289" s="2"/>
      <c r="AT1289" s="2"/>
    </row>
    <row r="1290" spans="3:46" ht="16.5" customHeight="1">
      <c r="C1290" s="1"/>
      <c r="D1290" s="2"/>
      <c r="E1290" s="1"/>
      <c r="F1290" s="2"/>
      <c r="J1290" s="2"/>
      <c r="L1290" s="2"/>
      <c r="M1290" s="2"/>
      <c r="AH1290" s="2"/>
      <c r="AQ1290" s="2"/>
      <c r="AS1290" s="2"/>
      <c r="AT1290" s="2"/>
    </row>
    <row r="1291" spans="3:46" ht="16.5" customHeight="1">
      <c r="C1291" s="1"/>
      <c r="D1291" s="2"/>
      <c r="E1291" s="1"/>
      <c r="F1291" s="2"/>
      <c r="J1291" s="2"/>
      <c r="L1291" s="2"/>
      <c r="M1291" s="2"/>
      <c r="AH1291" s="2"/>
      <c r="AQ1291" s="2"/>
      <c r="AS1291" s="2"/>
      <c r="AT1291" s="2"/>
    </row>
    <row r="1292" spans="3:46" ht="16.5" customHeight="1">
      <c r="C1292" s="1"/>
      <c r="D1292" s="2"/>
      <c r="E1292" s="1"/>
      <c r="F1292" s="2"/>
      <c r="J1292" s="2"/>
      <c r="L1292" s="2"/>
      <c r="M1292" s="2"/>
      <c r="AH1292" s="2"/>
      <c r="AQ1292" s="2"/>
      <c r="AS1292" s="2"/>
      <c r="AT1292" s="2"/>
    </row>
    <row r="1293" spans="3:46" ht="16.5" customHeight="1">
      <c r="C1293" s="1"/>
      <c r="D1293" s="2"/>
      <c r="E1293" s="1"/>
      <c r="F1293" s="2"/>
      <c r="J1293" s="2"/>
      <c r="L1293" s="2"/>
      <c r="M1293" s="2"/>
      <c r="AH1293" s="2"/>
      <c r="AQ1293" s="2"/>
      <c r="AS1293" s="2"/>
      <c r="AT1293" s="2"/>
    </row>
    <row r="1294" spans="3:46" ht="16.5" customHeight="1">
      <c r="C1294" s="1"/>
      <c r="D1294" s="2"/>
      <c r="E1294" s="1"/>
      <c r="F1294" s="2"/>
      <c r="J1294" s="2"/>
      <c r="L1294" s="2"/>
      <c r="M1294" s="2"/>
      <c r="AH1294" s="2"/>
      <c r="AQ1294" s="2"/>
      <c r="AS1294" s="2"/>
      <c r="AT1294" s="2"/>
    </row>
    <row r="1295" spans="3:46" ht="16.5" customHeight="1">
      <c r="C1295" s="1"/>
      <c r="D1295" s="2"/>
      <c r="E1295" s="1"/>
      <c r="F1295" s="2"/>
      <c r="J1295" s="2"/>
      <c r="L1295" s="2"/>
      <c r="M1295" s="2"/>
      <c r="AH1295" s="2"/>
      <c r="AQ1295" s="2"/>
      <c r="AS1295" s="2"/>
      <c r="AT1295" s="2"/>
    </row>
    <row r="1296" spans="3:46" ht="16.5" customHeight="1">
      <c r="C1296" s="1"/>
      <c r="D1296" s="2"/>
      <c r="E1296" s="1"/>
      <c r="F1296" s="2"/>
      <c r="J1296" s="2"/>
      <c r="L1296" s="2"/>
      <c r="M1296" s="2"/>
      <c r="AH1296" s="2"/>
      <c r="AQ1296" s="2"/>
      <c r="AS1296" s="2"/>
      <c r="AT1296" s="2"/>
    </row>
    <row r="1297" spans="3:46" ht="16.5" customHeight="1">
      <c r="C1297" s="1"/>
      <c r="D1297" s="2"/>
      <c r="E1297" s="1"/>
      <c r="F1297" s="2"/>
      <c r="J1297" s="2"/>
      <c r="L1297" s="2"/>
      <c r="M1297" s="2"/>
      <c r="AH1297" s="2"/>
      <c r="AQ1297" s="2"/>
      <c r="AS1297" s="2"/>
      <c r="AT1297" s="2"/>
    </row>
    <row r="1298" spans="3:46" ht="16.5" customHeight="1">
      <c r="C1298" s="1"/>
      <c r="D1298" s="2"/>
      <c r="E1298" s="1"/>
      <c r="F1298" s="2"/>
      <c r="J1298" s="2"/>
      <c r="L1298" s="2"/>
      <c r="M1298" s="2"/>
      <c r="AH1298" s="2"/>
      <c r="AQ1298" s="2"/>
      <c r="AS1298" s="2"/>
      <c r="AT1298" s="2"/>
    </row>
    <row r="1299" spans="3:46" ht="16.5" customHeight="1">
      <c r="C1299" s="1"/>
      <c r="D1299" s="2"/>
      <c r="E1299" s="1"/>
      <c r="F1299" s="2"/>
      <c r="J1299" s="2"/>
      <c r="L1299" s="2"/>
      <c r="M1299" s="2"/>
      <c r="AH1299" s="2"/>
      <c r="AQ1299" s="2"/>
      <c r="AS1299" s="2"/>
      <c r="AT1299" s="2"/>
    </row>
    <row r="1300" spans="3:46" ht="16.5" customHeight="1">
      <c r="C1300" s="1"/>
      <c r="D1300" s="2"/>
      <c r="E1300" s="1"/>
      <c r="F1300" s="2"/>
      <c r="J1300" s="2"/>
      <c r="L1300" s="2"/>
      <c r="M1300" s="2"/>
      <c r="AH1300" s="2"/>
      <c r="AQ1300" s="2"/>
      <c r="AS1300" s="2"/>
      <c r="AT1300" s="2"/>
    </row>
    <row r="1301" spans="3:46" ht="16.5" customHeight="1">
      <c r="C1301" s="1"/>
      <c r="D1301" s="2"/>
      <c r="E1301" s="1"/>
      <c r="F1301" s="2"/>
      <c r="J1301" s="2"/>
      <c r="L1301" s="2"/>
      <c r="M1301" s="2"/>
      <c r="AH1301" s="2"/>
      <c r="AQ1301" s="2"/>
      <c r="AS1301" s="2"/>
      <c r="AT1301" s="2"/>
    </row>
    <row r="1302" spans="3:46" ht="16.5" customHeight="1">
      <c r="C1302" s="1"/>
      <c r="D1302" s="2"/>
      <c r="E1302" s="1"/>
      <c r="F1302" s="2"/>
      <c r="J1302" s="2"/>
      <c r="L1302" s="2"/>
      <c r="M1302" s="2"/>
      <c r="AH1302" s="2"/>
      <c r="AQ1302" s="2"/>
      <c r="AS1302" s="2"/>
      <c r="AT1302" s="2"/>
    </row>
    <row r="1303" spans="3:46" ht="16.5" customHeight="1">
      <c r="C1303" s="1"/>
      <c r="D1303" s="2"/>
      <c r="E1303" s="1"/>
      <c r="F1303" s="2"/>
      <c r="J1303" s="2"/>
      <c r="L1303" s="2"/>
      <c r="M1303" s="2"/>
      <c r="AH1303" s="2"/>
      <c r="AQ1303" s="2"/>
      <c r="AS1303" s="2"/>
      <c r="AT1303" s="2"/>
    </row>
    <row r="1304" spans="3:46" ht="16.5" customHeight="1">
      <c r="C1304" s="1"/>
      <c r="D1304" s="2"/>
      <c r="E1304" s="1"/>
      <c r="F1304" s="2"/>
      <c r="J1304" s="2"/>
      <c r="L1304" s="2"/>
      <c r="M1304" s="2"/>
      <c r="AH1304" s="2"/>
      <c r="AQ1304" s="2"/>
      <c r="AS1304" s="2"/>
      <c r="AT1304" s="2"/>
    </row>
    <row r="1305" spans="3:46" ht="16.5" customHeight="1">
      <c r="C1305" s="1"/>
      <c r="D1305" s="2"/>
      <c r="E1305" s="1"/>
      <c r="F1305" s="2"/>
      <c r="J1305" s="2"/>
      <c r="L1305" s="2"/>
      <c r="M1305" s="2"/>
      <c r="AH1305" s="2"/>
      <c r="AQ1305" s="2"/>
      <c r="AS1305" s="2"/>
      <c r="AT1305" s="2"/>
    </row>
    <row r="1306" spans="3:46" ht="16.5" customHeight="1">
      <c r="C1306" s="1"/>
      <c r="D1306" s="2"/>
      <c r="E1306" s="1"/>
      <c r="F1306" s="2"/>
      <c r="J1306" s="2"/>
      <c r="L1306" s="2"/>
      <c r="M1306" s="2"/>
      <c r="AH1306" s="2"/>
      <c r="AQ1306" s="2"/>
      <c r="AS1306" s="2"/>
      <c r="AT1306" s="2"/>
    </row>
    <row r="1307" spans="3:46" ht="16.5" customHeight="1">
      <c r="C1307" s="1"/>
      <c r="D1307" s="2"/>
      <c r="E1307" s="1"/>
      <c r="F1307" s="2"/>
      <c r="J1307" s="2"/>
      <c r="L1307" s="2"/>
      <c r="M1307" s="2"/>
      <c r="AH1307" s="2"/>
      <c r="AQ1307" s="2"/>
      <c r="AS1307" s="2"/>
      <c r="AT1307" s="2"/>
    </row>
    <row r="1308" spans="3:46" ht="16.5" customHeight="1">
      <c r="C1308" s="1"/>
      <c r="D1308" s="2"/>
      <c r="E1308" s="1"/>
      <c r="F1308" s="2"/>
      <c r="J1308" s="2"/>
      <c r="L1308" s="2"/>
      <c r="M1308" s="2"/>
      <c r="AH1308" s="2"/>
      <c r="AQ1308" s="2"/>
      <c r="AS1308" s="2"/>
      <c r="AT1308" s="2"/>
    </row>
    <row r="1309" spans="3:46" ht="16.5" customHeight="1">
      <c r="C1309" s="1"/>
      <c r="D1309" s="2"/>
      <c r="E1309" s="1"/>
      <c r="F1309" s="2"/>
      <c r="J1309" s="2"/>
      <c r="L1309" s="2"/>
      <c r="M1309" s="2"/>
      <c r="AH1309" s="2"/>
      <c r="AQ1309" s="2"/>
      <c r="AS1309" s="2"/>
      <c r="AT1309" s="2"/>
    </row>
    <row r="1310" spans="3:46" ht="16.5" customHeight="1">
      <c r="C1310" s="1"/>
      <c r="D1310" s="2"/>
      <c r="E1310" s="1"/>
      <c r="F1310" s="2"/>
      <c r="J1310" s="2"/>
      <c r="L1310" s="2"/>
      <c r="M1310" s="2"/>
      <c r="AH1310" s="2"/>
      <c r="AQ1310" s="2"/>
      <c r="AS1310" s="2"/>
      <c r="AT1310" s="2"/>
    </row>
    <row r="1311" spans="3:46" ht="16.5" customHeight="1">
      <c r="C1311" s="1"/>
      <c r="D1311" s="2"/>
      <c r="E1311" s="1"/>
      <c r="F1311" s="2"/>
      <c r="J1311" s="2"/>
      <c r="L1311" s="2"/>
      <c r="M1311" s="2"/>
      <c r="AH1311" s="2"/>
      <c r="AQ1311" s="2"/>
      <c r="AS1311" s="2"/>
      <c r="AT1311" s="2"/>
    </row>
    <row r="1312" spans="3:46" ht="16.5" customHeight="1">
      <c r="C1312" s="1"/>
      <c r="D1312" s="2"/>
      <c r="E1312" s="1"/>
      <c r="F1312" s="2"/>
      <c r="J1312" s="2"/>
      <c r="L1312" s="2"/>
      <c r="M1312" s="2"/>
      <c r="AH1312" s="2"/>
      <c r="AQ1312" s="2"/>
      <c r="AS1312" s="2"/>
      <c r="AT1312" s="2"/>
    </row>
    <row r="1313" spans="3:46" ht="16.5" customHeight="1">
      <c r="C1313" s="1"/>
      <c r="D1313" s="2"/>
      <c r="E1313" s="1"/>
      <c r="F1313" s="2"/>
      <c r="J1313" s="2"/>
      <c r="L1313" s="2"/>
      <c r="M1313" s="2"/>
      <c r="AH1313" s="2"/>
      <c r="AQ1313" s="2"/>
      <c r="AS1313" s="2"/>
      <c r="AT1313" s="2"/>
    </row>
    <row r="1314" spans="3:46" ht="16.5" customHeight="1">
      <c r="C1314" s="1"/>
      <c r="D1314" s="2"/>
      <c r="E1314" s="1"/>
      <c r="F1314" s="2"/>
      <c r="J1314" s="2"/>
      <c r="L1314" s="2"/>
      <c r="M1314" s="2"/>
      <c r="AH1314" s="2"/>
      <c r="AQ1314" s="2"/>
      <c r="AS1314" s="2"/>
      <c r="AT1314" s="2"/>
    </row>
    <row r="1315" spans="3:46" ht="16.5" customHeight="1">
      <c r="C1315" s="1"/>
      <c r="D1315" s="2"/>
      <c r="E1315" s="1"/>
      <c r="F1315" s="2"/>
      <c r="J1315" s="2"/>
      <c r="L1315" s="2"/>
      <c r="M1315" s="2"/>
      <c r="AH1315" s="2"/>
      <c r="AS1315" s="2"/>
      <c r="AT1315" s="2"/>
    </row>
    <row r="1316" spans="3:46" ht="16.5" customHeight="1">
      <c r="C1316" s="1"/>
      <c r="D1316" s="2"/>
      <c r="E1316" s="1"/>
      <c r="F1316" s="2"/>
      <c r="J1316" s="2"/>
      <c r="L1316" s="2"/>
      <c r="M1316" s="2"/>
      <c r="AH1316" s="2"/>
      <c r="AQ1316" s="2"/>
      <c r="AS1316" s="2"/>
      <c r="AT1316" s="2"/>
    </row>
    <row r="1317" spans="3:46" ht="16.5" customHeight="1">
      <c r="C1317" s="1"/>
      <c r="D1317" s="2"/>
      <c r="E1317" s="1"/>
      <c r="F1317" s="2"/>
      <c r="J1317" s="2"/>
      <c r="L1317" s="2"/>
      <c r="M1317" s="2"/>
      <c r="AH1317" s="2"/>
      <c r="AQ1317" s="2"/>
      <c r="AS1317" s="2"/>
      <c r="AT1317" s="2"/>
    </row>
    <row r="1318" spans="3:46" ht="16.5" customHeight="1">
      <c r="C1318" s="1"/>
      <c r="D1318" s="2"/>
      <c r="E1318" s="1"/>
      <c r="F1318" s="2"/>
      <c r="J1318" s="2"/>
      <c r="L1318" s="2"/>
      <c r="M1318" s="2"/>
      <c r="AH1318" s="2"/>
      <c r="AQ1318" s="2"/>
      <c r="AS1318" s="2"/>
      <c r="AT1318" s="2"/>
    </row>
    <row r="1319" spans="3:46" ht="16.5" customHeight="1">
      <c r="C1319" s="1"/>
      <c r="D1319" s="2"/>
      <c r="E1319" s="1"/>
      <c r="F1319" s="2"/>
      <c r="J1319" s="2"/>
      <c r="L1319" s="2"/>
      <c r="M1319" s="2"/>
      <c r="AH1319" s="2"/>
      <c r="AQ1319" s="2"/>
      <c r="AS1319" s="2"/>
      <c r="AT1319" s="2"/>
    </row>
    <row r="1320" spans="3:46" ht="16.5" customHeight="1">
      <c r="C1320" s="1"/>
      <c r="D1320" s="2"/>
      <c r="E1320" s="1"/>
      <c r="F1320" s="2"/>
      <c r="J1320" s="2"/>
      <c r="L1320" s="2"/>
      <c r="M1320" s="2"/>
      <c r="AH1320" s="2"/>
      <c r="AQ1320" s="2"/>
      <c r="AS1320" s="2"/>
      <c r="AT1320" s="2"/>
    </row>
    <row r="1321" spans="3:46" ht="16.5" customHeight="1">
      <c r="C1321" s="1"/>
      <c r="D1321" s="2"/>
      <c r="E1321" s="1"/>
      <c r="F1321" s="2"/>
      <c r="J1321" s="2"/>
      <c r="L1321" s="2"/>
      <c r="M1321" s="2"/>
      <c r="AH1321" s="2"/>
      <c r="AQ1321" s="2"/>
      <c r="AS1321" s="2"/>
      <c r="AT1321" s="2"/>
    </row>
    <row r="1322" spans="3:46" ht="16.5" customHeight="1">
      <c r="C1322" s="1"/>
      <c r="D1322" s="2"/>
      <c r="E1322" s="1"/>
      <c r="F1322" s="2"/>
      <c r="J1322" s="2"/>
      <c r="L1322" s="2"/>
      <c r="M1322" s="2"/>
      <c r="AH1322" s="2"/>
      <c r="AQ1322" s="2"/>
      <c r="AS1322" s="2"/>
      <c r="AT1322" s="2"/>
    </row>
    <row r="1323" spans="3:46" ht="16.5" customHeight="1">
      <c r="C1323" s="1"/>
      <c r="D1323" s="2"/>
      <c r="E1323" s="1"/>
      <c r="F1323" s="2"/>
      <c r="J1323" s="2"/>
      <c r="L1323" s="2"/>
      <c r="M1323" s="2"/>
      <c r="AH1323" s="2"/>
      <c r="AQ1323" s="2"/>
      <c r="AS1323" s="2"/>
      <c r="AT1323" s="2"/>
    </row>
    <row r="1324" spans="3:46" ht="16.5" customHeight="1">
      <c r="C1324" s="1"/>
      <c r="D1324" s="2"/>
      <c r="E1324" s="1"/>
      <c r="F1324" s="2"/>
      <c r="J1324" s="2"/>
      <c r="L1324" s="2"/>
      <c r="M1324" s="2"/>
      <c r="AH1324" s="2"/>
      <c r="AQ1324" s="2"/>
      <c r="AS1324" s="2"/>
      <c r="AT1324" s="2"/>
    </row>
    <row r="1325" spans="3:46" ht="16.5" customHeight="1">
      <c r="C1325" s="1"/>
      <c r="D1325" s="2"/>
      <c r="E1325" s="1"/>
      <c r="F1325" s="2"/>
      <c r="J1325" s="2"/>
      <c r="L1325" s="2"/>
      <c r="M1325" s="2"/>
      <c r="AH1325" s="2"/>
      <c r="AS1325" s="2"/>
      <c r="AT1325" s="2"/>
    </row>
    <row r="1326" spans="3:46" ht="16.5" customHeight="1">
      <c r="C1326" s="1"/>
      <c r="D1326" s="2"/>
      <c r="E1326" s="1"/>
      <c r="F1326" s="2"/>
      <c r="J1326" s="2"/>
      <c r="L1326" s="2"/>
      <c r="M1326" s="2"/>
      <c r="AH1326" s="2"/>
      <c r="AQ1326" s="2"/>
      <c r="AS1326" s="2"/>
      <c r="AT1326" s="2"/>
    </row>
    <row r="1327" spans="3:46" ht="16.5" customHeight="1">
      <c r="C1327" s="1"/>
      <c r="D1327" s="2"/>
      <c r="E1327" s="1"/>
      <c r="F1327" s="2"/>
      <c r="J1327" s="2"/>
      <c r="L1327" s="2"/>
      <c r="M1327" s="2"/>
      <c r="AH1327" s="2"/>
      <c r="AQ1327" s="2"/>
      <c r="AS1327" s="2"/>
      <c r="AT1327" s="2"/>
    </row>
    <row r="1328" spans="3:46" ht="16.5" customHeight="1">
      <c r="C1328" s="1"/>
      <c r="D1328" s="2"/>
      <c r="E1328" s="1"/>
      <c r="F1328" s="2"/>
      <c r="J1328" s="2"/>
      <c r="L1328" s="2"/>
      <c r="M1328" s="2"/>
      <c r="AH1328" s="2"/>
      <c r="AQ1328" s="2"/>
      <c r="AS1328" s="2"/>
      <c r="AT1328" s="2"/>
    </row>
    <row r="1329" spans="3:46" ht="16.5" customHeight="1">
      <c r="C1329" s="1"/>
      <c r="D1329" s="2"/>
      <c r="E1329" s="1"/>
      <c r="F1329" s="2"/>
      <c r="J1329" s="2"/>
      <c r="L1329" s="2"/>
      <c r="M1329" s="2"/>
      <c r="AH1329" s="2"/>
      <c r="AQ1329" s="2"/>
      <c r="AS1329" s="2"/>
      <c r="AT1329" s="2"/>
    </row>
    <row r="1330" spans="3:46" ht="16.5" customHeight="1">
      <c r="C1330" s="1"/>
      <c r="D1330" s="2"/>
      <c r="E1330" s="1"/>
      <c r="F1330" s="2"/>
      <c r="J1330" s="2"/>
      <c r="L1330" s="2"/>
      <c r="M1330" s="2"/>
      <c r="AH1330" s="2"/>
      <c r="AQ1330" s="2"/>
      <c r="AS1330" s="2"/>
      <c r="AT1330" s="2"/>
    </row>
    <row r="1331" spans="3:46" ht="16.5" customHeight="1">
      <c r="C1331" s="1"/>
      <c r="D1331" s="2"/>
      <c r="E1331" s="1"/>
      <c r="F1331" s="2"/>
      <c r="J1331" s="2"/>
      <c r="L1331" s="2"/>
      <c r="M1331" s="2"/>
      <c r="AH1331" s="2"/>
      <c r="AQ1331" s="2"/>
      <c r="AS1331" s="2"/>
      <c r="AT1331" s="2"/>
    </row>
    <row r="1332" spans="3:46" ht="16.5" customHeight="1">
      <c r="C1332" s="1"/>
      <c r="D1332" s="2"/>
      <c r="E1332" s="1"/>
      <c r="F1332" s="2"/>
      <c r="J1332" s="2"/>
      <c r="L1332" s="2"/>
      <c r="M1332" s="2"/>
      <c r="AH1332" s="2"/>
      <c r="AQ1332" s="2"/>
      <c r="AS1332" s="2"/>
      <c r="AT1332" s="2"/>
    </row>
    <row r="1333" spans="3:46" ht="16.5" customHeight="1">
      <c r="C1333" s="1"/>
      <c r="D1333" s="2"/>
      <c r="E1333" s="1"/>
      <c r="F1333" s="2"/>
      <c r="J1333" s="2"/>
      <c r="L1333" s="2"/>
      <c r="M1333" s="2"/>
      <c r="AH1333" s="2"/>
      <c r="AQ1333" s="2"/>
      <c r="AS1333" s="2"/>
      <c r="AT1333" s="2"/>
    </row>
    <row r="1334" spans="3:46" ht="16.5" customHeight="1">
      <c r="C1334" s="1"/>
      <c r="D1334" s="2"/>
      <c r="E1334" s="1"/>
      <c r="F1334" s="2"/>
      <c r="J1334" s="2"/>
      <c r="L1334" s="2"/>
      <c r="M1334" s="2"/>
      <c r="AH1334" s="2"/>
      <c r="AQ1334" s="2"/>
      <c r="AS1334" s="2"/>
      <c r="AT1334" s="2"/>
    </row>
    <row r="1335" spans="3:46" ht="16.5" customHeight="1">
      <c r="C1335" s="1"/>
      <c r="D1335" s="2"/>
      <c r="E1335" s="1"/>
      <c r="F1335" s="2"/>
      <c r="J1335" s="2"/>
      <c r="L1335" s="2"/>
      <c r="M1335" s="2"/>
      <c r="AH1335" s="2"/>
      <c r="AQ1335" s="2"/>
      <c r="AS1335" s="2"/>
      <c r="AT1335" s="2"/>
    </row>
    <row r="1336" spans="3:46" ht="16.5" customHeight="1">
      <c r="C1336" s="1"/>
      <c r="D1336" s="2"/>
      <c r="E1336" s="1"/>
      <c r="F1336" s="2"/>
      <c r="J1336" s="2"/>
      <c r="L1336" s="2"/>
      <c r="M1336" s="2"/>
      <c r="AH1336" s="2"/>
      <c r="AQ1336" s="2"/>
      <c r="AS1336" s="2"/>
      <c r="AT1336" s="2"/>
    </row>
    <row r="1337" spans="3:46" ht="16.5" customHeight="1">
      <c r="C1337" s="1"/>
      <c r="D1337" s="2"/>
      <c r="E1337" s="1"/>
      <c r="F1337" s="2"/>
      <c r="J1337" s="2"/>
      <c r="L1337" s="2"/>
      <c r="M1337" s="2"/>
      <c r="AH1337" s="2"/>
      <c r="AS1337" s="2"/>
      <c r="AT1337" s="2"/>
    </row>
    <row r="1338" spans="3:46" ht="16.5" customHeight="1">
      <c r="C1338" s="1"/>
      <c r="D1338" s="2"/>
      <c r="E1338" s="1"/>
      <c r="F1338" s="2"/>
      <c r="J1338" s="2"/>
      <c r="L1338" s="2"/>
      <c r="M1338" s="2"/>
      <c r="AH1338" s="2"/>
      <c r="AQ1338" s="2"/>
      <c r="AS1338" s="2"/>
      <c r="AT1338" s="2"/>
    </row>
    <row r="1339" spans="3:46" ht="16.5" customHeight="1">
      <c r="C1339" s="1"/>
      <c r="D1339" s="2"/>
      <c r="E1339" s="1"/>
      <c r="F1339" s="2"/>
      <c r="J1339" s="2"/>
      <c r="L1339" s="2"/>
      <c r="M1339" s="2"/>
      <c r="AH1339" s="2"/>
      <c r="AQ1339" s="2"/>
      <c r="AS1339" s="2"/>
      <c r="AT1339" s="2"/>
    </row>
    <row r="1340" spans="3:46" ht="16.5" customHeight="1">
      <c r="C1340" s="1"/>
      <c r="D1340" s="2"/>
      <c r="E1340" s="1"/>
      <c r="F1340" s="2"/>
      <c r="J1340" s="2"/>
      <c r="L1340" s="2"/>
      <c r="M1340" s="2"/>
      <c r="AH1340" s="2"/>
      <c r="AQ1340" s="2"/>
      <c r="AS1340" s="2"/>
      <c r="AT1340" s="2"/>
    </row>
    <row r="1341" spans="3:46" ht="16.5" customHeight="1">
      <c r="C1341" s="1"/>
      <c r="D1341" s="2"/>
      <c r="E1341" s="1"/>
      <c r="F1341" s="2"/>
      <c r="J1341" s="2"/>
      <c r="L1341" s="2"/>
      <c r="M1341" s="2"/>
      <c r="AH1341" s="2"/>
      <c r="AQ1341" s="2"/>
      <c r="AS1341" s="2"/>
      <c r="AT1341" s="2"/>
    </row>
    <row r="1342" spans="3:46" ht="16.5" customHeight="1">
      <c r="C1342" s="1"/>
      <c r="D1342" s="2"/>
      <c r="E1342" s="1"/>
      <c r="F1342" s="2"/>
      <c r="J1342" s="2"/>
      <c r="L1342" s="2"/>
      <c r="M1342" s="2"/>
      <c r="AH1342" s="2"/>
      <c r="AQ1342" s="2"/>
      <c r="AS1342" s="2"/>
      <c r="AT1342" s="2"/>
    </row>
    <row r="1343" spans="3:46" ht="16.5" customHeight="1">
      <c r="C1343" s="1"/>
      <c r="D1343" s="2"/>
      <c r="E1343" s="1"/>
      <c r="F1343" s="2"/>
      <c r="J1343" s="2"/>
      <c r="L1343" s="2"/>
      <c r="M1343" s="2"/>
      <c r="AH1343" s="2"/>
      <c r="AQ1343" s="2"/>
      <c r="AS1343" s="2"/>
      <c r="AT1343" s="2"/>
    </row>
    <row r="1344" spans="3:46" ht="16.5" customHeight="1">
      <c r="C1344" s="1"/>
      <c r="D1344" s="2"/>
      <c r="E1344" s="1"/>
      <c r="F1344" s="2"/>
      <c r="J1344" s="2"/>
      <c r="L1344" s="2"/>
      <c r="M1344" s="2"/>
      <c r="AH1344" s="2"/>
      <c r="AQ1344" s="2"/>
      <c r="AS1344" s="2"/>
      <c r="AT1344" s="2"/>
    </row>
    <row r="1345" spans="3:46" ht="16.5" customHeight="1">
      <c r="C1345" s="1"/>
      <c r="D1345" s="2"/>
      <c r="E1345" s="1"/>
      <c r="F1345" s="2"/>
      <c r="J1345" s="2"/>
      <c r="L1345" s="2"/>
      <c r="M1345" s="2"/>
      <c r="AH1345" s="2"/>
      <c r="AS1345" s="2"/>
      <c r="AT1345" s="2"/>
    </row>
    <row r="1346" spans="3:46" ht="16.5" customHeight="1">
      <c r="C1346" s="1"/>
      <c r="D1346" s="2"/>
      <c r="E1346" s="1"/>
      <c r="F1346" s="2"/>
      <c r="J1346" s="2"/>
      <c r="L1346" s="2"/>
      <c r="M1346" s="2"/>
      <c r="AH1346" s="2"/>
      <c r="AQ1346" s="2"/>
      <c r="AS1346" s="2"/>
      <c r="AT1346" s="2"/>
    </row>
    <row r="1347" spans="3:46" ht="16.5" customHeight="1">
      <c r="C1347" s="1"/>
      <c r="D1347" s="2"/>
      <c r="E1347" s="1"/>
      <c r="F1347" s="2"/>
      <c r="J1347" s="2"/>
      <c r="L1347" s="2"/>
      <c r="M1347" s="2"/>
      <c r="AH1347" s="2"/>
      <c r="AQ1347" s="2"/>
      <c r="AS1347" s="2"/>
      <c r="AT1347" s="2"/>
    </row>
    <row r="1348" spans="3:46" ht="16.5" customHeight="1">
      <c r="C1348" s="1"/>
      <c r="D1348" s="2"/>
      <c r="E1348" s="1"/>
      <c r="F1348" s="2"/>
      <c r="J1348" s="2"/>
      <c r="L1348" s="2"/>
      <c r="M1348" s="2"/>
      <c r="AH1348" s="2"/>
      <c r="AQ1348" s="2"/>
      <c r="AS1348" s="2"/>
      <c r="AT1348" s="2"/>
    </row>
    <row r="1349" spans="3:46" ht="16.5" customHeight="1">
      <c r="C1349" s="1"/>
      <c r="D1349" s="2"/>
      <c r="E1349" s="1"/>
      <c r="F1349" s="2"/>
      <c r="J1349" s="2"/>
      <c r="L1349" s="2"/>
      <c r="M1349" s="2"/>
      <c r="AH1349" s="2"/>
      <c r="AQ1349" s="2"/>
      <c r="AS1349" s="2"/>
      <c r="AT1349" s="2"/>
    </row>
    <row r="1350" spans="3:46" ht="16.5" customHeight="1">
      <c r="C1350" s="1"/>
      <c r="D1350" s="2"/>
      <c r="E1350" s="1"/>
      <c r="F1350" s="2"/>
      <c r="J1350" s="2"/>
      <c r="L1350" s="2"/>
      <c r="M1350" s="2"/>
      <c r="AH1350" s="2"/>
      <c r="AQ1350" s="2"/>
      <c r="AS1350" s="2"/>
      <c r="AT1350" s="2"/>
    </row>
    <row r="1351" spans="3:46" ht="16.5" customHeight="1">
      <c r="C1351" s="1"/>
      <c r="D1351" s="2"/>
      <c r="E1351" s="1"/>
      <c r="F1351" s="2"/>
      <c r="J1351" s="2"/>
      <c r="L1351" s="2"/>
      <c r="M1351" s="2"/>
      <c r="AH1351" s="2"/>
      <c r="AQ1351" s="2"/>
      <c r="AS1351" s="2"/>
      <c r="AT1351" s="2"/>
    </row>
    <row r="1352" spans="3:46" ht="16.5" customHeight="1">
      <c r="C1352" s="1"/>
      <c r="D1352" s="2"/>
      <c r="E1352" s="1"/>
      <c r="F1352" s="2"/>
      <c r="J1352" s="2"/>
      <c r="L1352" s="2"/>
      <c r="M1352" s="2"/>
      <c r="AH1352" s="2"/>
      <c r="AQ1352" s="2"/>
      <c r="AS1352" s="2"/>
      <c r="AT1352" s="2"/>
    </row>
    <row r="1353" spans="3:46" ht="16.5" customHeight="1">
      <c r="C1353" s="1"/>
      <c r="D1353" s="2"/>
      <c r="E1353" s="1"/>
      <c r="F1353" s="2"/>
      <c r="J1353" s="2"/>
      <c r="L1353" s="2"/>
      <c r="M1353" s="2"/>
      <c r="AH1353" s="2"/>
      <c r="AQ1353" s="2"/>
      <c r="AS1353" s="2"/>
      <c r="AT1353" s="2"/>
    </row>
    <row r="1354" spans="3:46" ht="16.5" customHeight="1">
      <c r="C1354" s="1"/>
      <c r="D1354" s="2"/>
      <c r="E1354" s="1"/>
      <c r="F1354" s="2"/>
      <c r="J1354" s="2"/>
      <c r="L1354" s="2"/>
      <c r="M1354" s="2"/>
      <c r="AH1354" s="2"/>
      <c r="AQ1354" s="2"/>
      <c r="AS1354" s="2"/>
      <c r="AT1354" s="2"/>
    </row>
    <row r="1355" spans="3:46" ht="16.5" customHeight="1">
      <c r="C1355" s="1"/>
      <c r="D1355" s="2"/>
      <c r="E1355" s="1"/>
      <c r="F1355" s="2"/>
      <c r="J1355" s="2"/>
      <c r="L1355" s="2"/>
      <c r="M1355" s="2"/>
      <c r="AH1355" s="2"/>
      <c r="AQ1355" s="2"/>
      <c r="AS1355" s="2"/>
      <c r="AT1355" s="2"/>
    </row>
    <row r="1356" spans="3:46" ht="16.5" customHeight="1">
      <c r="C1356" s="1"/>
      <c r="D1356" s="2"/>
      <c r="E1356" s="1"/>
      <c r="F1356" s="2"/>
      <c r="J1356" s="2"/>
      <c r="L1356" s="2"/>
      <c r="M1356" s="2"/>
      <c r="AH1356" s="2"/>
      <c r="AQ1356" s="2"/>
      <c r="AS1356" s="2"/>
      <c r="AT1356" s="2"/>
    </row>
    <row r="1357" spans="3:46" ht="16.5" customHeight="1">
      <c r="C1357" s="1"/>
      <c r="D1357" s="2"/>
      <c r="E1357" s="1"/>
      <c r="F1357" s="2"/>
      <c r="J1357" s="2"/>
      <c r="L1357" s="2"/>
      <c r="M1357" s="2"/>
      <c r="AH1357" s="2"/>
      <c r="AQ1357" s="2"/>
      <c r="AS1357" s="2"/>
      <c r="AT1357" s="2"/>
    </row>
    <row r="1358" spans="3:46" ht="16.5" customHeight="1">
      <c r="C1358" s="1"/>
      <c r="D1358" s="2"/>
      <c r="E1358" s="1"/>
      <c r="F1358" s="2"/>
      <c r="J1358" s="2"/>
      <c r="L1358" s="2"/>
      <c r="M1358" s="2"/>
      <c r="AH1358" s="2"/>
      <c r="AQ1358" s="2"/>
      <c r="AS1358" s="2"/>
      <c r="AT1358" s="2"/>
    </row>
    <row r="1359" spans="3:46" ht="16.5" customHeight="1">
      <c r="C1359" s="1"/>
      <c r="D1359" s="2"/>
      <c r="E1359" s="1"/>
      <c r="F1359" s="2"/>
      <c r="J1359" s="2"/>
      <c r="L1359" s="2"/>
      <c r="M1359" s="2"/>
      <c r="AH1359" s="2"/>
      <c r="AQ1359" s="2"/>
      <c r="AS1359" s="2"/>
      <c r="AT1359" s="2"/>
    </row>
    <row r="1360" spans="3:46" ht="16.5" customHeight="1">
      <c r="C1360" s="1"/>
      <c r="D1360" s="2"/>
      <c r="E1360" s="1"/>
      <c r="F1360" s="2"/>
      <c r="J1360" s="2"/>
      <c r="L1360" s="2"/>
      <c r="M1360" s="2"/>
      <c r="AH1360" s="2"/>
      <c r="AQ1360" s="2"/>
      <c r="AS1360" s="2"/>
      <c r="AT1360" s="2"/>
    </row>
    <row r="1361" spans="3:46" ht="16.5" customHeight="1">
      <c r="C1361" s="1"/>
      <c r="D1361" s="2"/>
      <c r="E1361" s="1"/>
      <c r="F1361" s="2"/>
      <c r="J1361" s="2"/>
      <c r="L1361" s="2"/>
      <c r="M1361" s="2"/>
      <c r="AH1361" s="2"/>
      <c r="AQ1361" s="2"/>
      <c r="AS1361" s="2"/>
      <c r="AT1361" s="2"/>
    </row>
    <row r="1362" spans="3:46" ht="16.5" customHeight="1">
      <c r="C1362" s="1"/>
      <c r="D1362" s="2"/>
      <c r="E1362" s="1"/>
      <c r="F1362" s="2"/>
      <c r="J1362" s="2"/>
      <c r="L1362" s="2"/>
      <c r="M1362" s="2"/>
      <c r="AH1362" s="2"/>
      <c r="AQ1362" s="2"/>
      <c r="AS1362" s="2"/>
      <c r="AT1362" s="2"/>
    </row>
    <row r="1363" spans="3:46" ht="16.5" customHeight="1">
      <c r="C1363" s="1"/>
      <c r="D1363" s="2"/>
      <c r="E1363" s="1"/>
      <c r="F1363" s="2"/>
      <c r="J1363" s="2"/>
      <c r="L1363" s="2"/>
      <c r="M1363" s="2"/>
      <c r="AH1363" s="2"/>
      <c r="AQ1363" s="2"/>
      <c r="AS1363" s="2"/>
      <c r="AT1363" s="2"/>
    </row>
    <row r="1364" spans="3:46" ht="16.5" customHeight="1">
      <c r="C1364" s="1"/>
      <c r="D1364" s="2"/>
      <c r="E1364" s="1"/>
      <c r="F1364" s="2"/>
      <c r="J1364" s="2"/>
      <c r="L1364" s="2"/>
      <c r="M1364" s="2"/>
      <c r="AH1364" s="2"/>
      <c r="AQ1364" s="2"/>
      <c r="AS1364" s="2"/>
      <c r="AT1364" s="2"/>
    </row>
    <row r="1365" spans="3:46" ht="16.5" customHeight="1">
      <c r="C1365" s="1"/>
      <c r="D1365" s="2"/>
      <c r="E1365" s="1"/>
      <c r="F1365" s="2"/>
      <c r="J1365" s="2"/>
      <c r="L1365" s="2"/>
      <c r="M1365" s="2"/>
      <c r="AH1365" s="2"/>
      <c r="AQ1365" s="2"/>
      <c r="AS1365" s="2"/>
      <c r="AT1365" s="2"/>
    </row>
    <row r="1366" spans="3:46" ht="16.5" customHeight="1">
      <c r="C1366" s="1"/>
      <c r="D1366" s="2"/>
      <c r="E1366" s="1"/>
      <c r="F1366" s="2"/>
      <c r="J1366" s="2"/>
      <c r="L1366" s="2"/>
      <c r="M1366" s="2"/>
      <c r="AH1366" s="2"/>
      <c r="AQ1366" s="2"/>
      <c r="AS1366" s="2"/>
      <c r="AT1366" s="2"/>
    </row>
    <row r="1367" spans="3:46" ht="16.5" customHeight="1">
      <c r="C1367" s="1"/>
      <c r="D1367" s="2"/>
      <c r="E1367" s="1"/>
      <c r="F1367" s="2"/>
      <c r="J1367" s="2"/>
      <c r="L1367" s="2"/>
      <c r="M1367" s="2"/>
      <c r="AH1367" s="2"/>
      <c r="AQ1367" s="2"/>
      <c r="AS1367" s="2"/>
      <c r="AT1367" s="2"/>
    </row>
    <row r="1368" spans="3:46" ht="16.5" customHeight="1">
      <c r="C1368" s="1"/>
      <c r="D1368" s="2"/>
      <c r="E1368" s="1"/>
      <c r="F1368" s="2"/>
      <c r="J1368" s="2"/>
      <c r="L1368" s="2"/>
      <c r="M1368" s="2"/>
      <c r="AH1368" s="2"/>
      <c r="AQ1368" s="2"/>
      <c r="AS1368" s="2"/>
      <c r="AT1368" s="2"/>
    </row>
    <row r="1369" spans="3:46" ht="16.5" customHeight="1">
      <c r="C1369" s="1"/>
      <c r="D1369" s="2"/>
      <c r="E1369" s="1"/>
      <c r="F1369" s="2"/>
      <c r="J1369" s="2"/>
      <c r="L1369" s="2"/>
      <c r="M1369" s="2"/>
      <c r="AH1369" s="2"/>
      <c r="AQ1369" s="2"/>
      <c r="AS1369" s="2"/>
      <c r="AT1369" s="2"/>
    </row>
    <row r="1370" spans="3:46" ht="16.5" customHeight="1">
      <c r="C1370" s="1"/>
      <c r="D1370" s="2"/>
      <c r="E1370" s="1"/>
      <c r="F1370" s="2"/>
      <c r="J1370" s="2"/>
      <c r="L1370" s="2"/>
      <c r="M1370" s="2"/>
      <c r="AH1370" s="2"/>
      <c r="AQ1370" s="2"/>
      <c r="AS1370" s="2"/>
      <c r="AT1370" s="2"/>
    </row>
    <row r="1371" spans="3:46" ht="16.5" customHeight="1">
      <c r="C1371" s="1"/>
      <c r="D1371" s="2"/>
      <c r="E1371" s="1"/>
      <c r="F1371" s="2"/>
      <c r="J1371" s="2"/>
      <c r="L1371" s="2"/>
      <c r="M1371" s="2"/>
      <c r="AH1371" s="2"/>
      <c r="AQ1371" s="2"/>
      <c r="AS1371" s="2"/>
      <c r="AT1371" s="2"/>
    </row>
    <row r="1372" spans="3:46" ht="16.5" customHeight="1">
      <c r="C1372" s="1"/>
      <c r="D1372" s="2"/>
      <c r="E1372" s="1"/>
      <c r="F1372" s="2"/>
      <c r="J1372" s="2"/>
      <c r="L1372" s="2"/>
      <c r="M1372" s="2"/>
      <c r="AH1372" s="2"/>
      <c r="AQ1372" s="2"/>
      <c r="AS1372" s="2"/>
      <c r="AT1372" s="2"/>
    </row>
    <row r="1373" spans="3:46" ht="16.5" customHeight="1">
      <c r="C1373" s="1"/>
      <c r="D1373" s="2"/>
      <c r="E1373" s="1"/>
      <c r="F1373" s="2"/>
      <c r="J1373" s="2"/>
      <c r="L1373" s="2"/>
      <c r="M1373" s="2"/>
      <c r="AH1373" s="2"/>
      <c r="AQ1373" s="2"/>
      <c r="AS1373" s="2"/>
      <c r="AT1373" s="2"/>
    </row>
    <row r="1374" spans="3:46" ht="16.5" customHeight="1">
      <c r="C1374" s="1"/>
      <c r="D1374" s="2"/>
      <c r="E1374" s="1"/>
      <c r="F1374" s="2"/>
      <c r="J1374" s="2"/>
      <c r="L1374" s="2"/>
      <c r="M1374" s="2"/>
      <c r="AH1374" s="2"/>
      <c r="AQ1374" s="2"/>
      <c r="AS1374" s="2"/>
      <c r="AT1374" s="2"/>
    </row>
    <row r="1375" spans="3:46" ht="16.5" customHeight="1">
      <c r="C1375" s="1"/>
      <c r="D1375" s="2"/>
      <c r="E1375" s="1"/>
      <c r="F1375" s="2"/>
      <c r="J1375" s="2"/>
      <c r="L1375" s="2"/>
      <c r="M1375" s="2"/>
      <c r="AH1375" s="2"/>
      <c r="AQ1375" s="2"/>
      <c r="AS1375" s="2"/>
      <c r="AT1375" s="2"/>
    </row>
    <row r="1376" spans="3:46" ht="16.5" customHeight="1">
      <c r="C1376" s="1"/>
      <c r="D1376" s="2"/>
      <c r="E1376" s="1"/>
      <c r="F1376" s="2"/>
      <c r="J1376" s="2"/>
      <c r="L1376" s="2"/>
      <c r="M1376" s="2"/>
      <c r="AH1376" s="2"/>
      <c r="AQ1376" s="2"/>
      <c r="AS1376" s="2"/>
      <c r="AT1376" s="2"/>
    </row>
    <row r="1377" spans="3:46" ht="16.5" customHeight="1">
      <c r="C1377" s="1"/>
      <c r="D1377" s="2"/>
      <c r="E1377" s="1"/>
      <c r="F1377" s="2"/>
      <c r="J1377" s="2"/>
      <c r="L1377" s="2"/>
      <c r="M1377" s="2"/>
      <c r="AH1377" s="2"/>
      <c r="AQ1377" s="2"/>
      <c r="AS1377" s="2"/>
      <c r="AT1377" s="2"/>
    </row>
    <row r="1378" spans="3:46" ht="16.5" customHeight="1">
      <c r="C1378" s="1"/>
      <c r="D1378" s="2"/>
      <c r="E1378" s="1"/>
      <c r="F1378" s="2"/>
      <c r="J1378" s="2"/>
      <c r="L1378" s="2"/>
      <c r="M1378" s="2"/>
      <c r="AH1378" s="2"/>
      <c r="AQ1378" s="2"/>
      <c r="AS1378" s="2"/>
      <c r="AT1378" s="2"/>
    </row>
    <row r="1379" spans="3:46" ht="16.5" customHeight="1">
      <c r="C1379" s="1"/>
      <c r="D1379" s="2"/>
      <c r="E1379" s="1"/>
      <c r="F1379" s="2"/>
      <c r="J1379" s="2"/>
      <c r="L1379" s="2"/>
      <c r="M1379" s="2"/>
      <c r="AH1379" s="2"/>
      <c r="AQ1379" s="2"/>
      <c r="AS1379" s="2"/>
      <c r="AT1379" s="2"/>
    </row>
    <row r="1380" spans="3:46" ht="16.5" customHeight="1">
      <c r="C1380" s="1"/>
      <c r="D1380" s="2"/>
      <c r="E1380" s="1"/>
      <c r="F1380" s="2"/>
      <c r="J1380" s="2"/>
      <c r="L1380" s="2"/>
      <c r="M1380" s="2"/>
      <c r="AH1380" s="2"/>
      <c r="AS1380" s="2"/>
      <c r="AT1380" s="2"/>
    </row>
    <row r="1381" spans="3:46" ht="16.5" customHeight="1">
      <c r="C1381" s="1"/>
      <c r="D1381" s="2"/>
      <c r="E1381" s="1"/>
      <c r="F1381" s="2"/>
      <c r="J1381" s="2"/>
      <c r="L1381" s="2"/>
      <c r="M1381" s="2"/>
      <c r="AH1381" s="2"/>
      <c r="AQ1381" s="2"/>
      <c r="AS1381" s="2"/>
      <c r="AT1381" s="2"/>
    </row>
    <row r="1382" spans="3:46" ht="16.5" customHeight="1">
      <c r="C1382" s="1"/>
      <c r="D1382" s="2"/>
      <c r="E1382" s="1"/>
      <c r="F1382" s="2"/>
      <c r="J1382" s="2"/>
      <c r="L1382" s="2"/>
      <c r="M1382" s="2"/>
      <c r="AH1382" s="2"/>
      <c r="AQ1382" s="2"/>
      <c r="AS1382" s="2"/>
      <c r="AT1382" s="2"/>
    </row>
    <row r="1383" spans="3:46" ht="16.5" customHeight="1">
      <c r="C1383" s="1"/>
      <c r="D1383" s="2"/>
      <c r="E1383" s="1"/>
      <c r="F1383" s="2"/>
      <c r="J1383" s="2"/>
      <c r="L1383" s="2"/>
      <c r="M1383" s="2"/>
      <c r="AH1383" s="2"/>
      <c r="AQ1383" s="2"/>
      <c r="AS1383" s="2"/>
      <c r="AT1383" s="2"/>
    </row>
    <row r="1384" spans="3:46" ht="16.5" customHeight="1">
      <c r="C1384" s="1"/>
      <c r="D1384" s="2"/>
      <c r="E1384" s="1"/>
      <c r="F1384" s="2"/>
      <c r="J1384" s="2"/>
      <c r="L1384" s="2"/>
      <c r="M1384" s="2"/>
      <c r="AH1384" s="2"/>
      <c r="AQ1384" s="2"/>
      <c r="AS1384" s="2"/>
      <c r="AT1384" s="2"/>
    </row>
    <row r="1385" spans="3:46" ht="16.5" customHeight="1">
      <c r="C1385" s="1"/>
      <c r="D1385" s="2"/>
      <c r="E1385" s="1"/>
      <c r="F1385" s="2"/>
      <c r="J1385" s="2"/>
      <c r="L1385" s="2"/>
      <c r="M1385" s="2"/>
      <c r="AH1385" s="2"/>
      <c r="AQ1385" s="2"/>
      <c r="AS1385" s="2"/>
      <c r="AT1385" s="2"/>
    </row>
    <row r="1386" spans="3:46" ht="16.5" customHeight="1">
      <c r="C1386" s="1"/>
      <c r="D1386" s="2"/>
      <c r="E1386" s="1"/>
      <c r="F1386" s="2"/>
      <c r="J1386" s="2"/>
      <c r="L1386" s="2"/>
      <c r="M1386" s="2"/>
      <c r="AH1386" s="2"/>
      <c r="AS1386" s="2"/>
      <c r="AT1386" s="2"/>
    </row>
    <row r="1387" spans="3:46" ht="16.5" customHeight="1">
      <c r="C1387" s="1"/>
      <c r="D1387" s="2"/>
      <c r="E1387" s="1"/>
      <c r="F1387" s="2"/>
      <c r="J1387" s="2"/>
      <c r="L1387" s="2"/>
      <c r="M1387" s="2"/>
      <c r="AH1387" s="2"/>
      <c r="AQ1387" s="2"/>
      <c r="AS1387" s="2"/>
      <c r="AT1387" s="2"/>
    </row>
    <row r="1388" spans="3:46" ht="16.5" customHeight="1">
      <c r="C1388" s="1"/>
      <c r="D1388" s="2"/>
      <c r="E1388" s="1"/>
      <c r="F1388" s="2"/>
      <c r="J1388" s="2"/>
      <c r="L1388" s="2"/>
      <c r="M1388" s="2"/>
      <c r="AH1388" s="2"/>
      <c r="AQ1388" s="2"/>
      <c r="AS1388" s="2"/>
      <c r="AT1388" s="2"/>
    </row>
    <row r="1389" spans="3:46" ht="16.5" customHeight="1">
      <c r="C1389" s="1"/>
      <c r="D1389" s="2"/>
      <c r="E1389" s="1"/>
      <c r="F1389" s="2"/>
      <c r="J1389" s="2"/>
      <c r="L1389" s="2"/>
      <c r="M1389" s="2"/>
      <c r="AH1389" s="2"/>
      <c r="AQ1389" s="2"/>
      <c r="AS1389" s="2"/>
      <c r="AT1389" s="2"/>
    </row>
    <row r="1390" spans="3:46" ht="16.5" customHeight="1">
      <c r="C1390" s="1"/>
      <c r="D1390" s="2"/>
      <c r="E1390" s="1"/>
      <c r="F1390" s="2"/>
      <c r="J1390" s="2"/>
      <c r="L1390" s="2"/>
      <c r="M1390" s="2"/>
      <c r="AH1390" s="2"/>
      <c r="AQ1390" s="2"/>
      <c r="AS1390" s="2"/>
      <c r="AT1390" s="2"/>
    </row>
    <row r="1391" spans="3:46" ht="16.5" customHeight="1">
      <c r="C1391" s="1"/>
      <c r="D1391" s="2"/>
      <c r="E1391" s="1"/>
      <c r="F1391" s="2"/>
      <c r="J1391" s="2"/>
      <c r="L1391" s="2"/>
      <c r="M1391" s="2"/>
      <c r="AH1391" s="2"/>
      <c r="AQ1391" s="2"/>
      <c r="AS1391" s="2"/>
      <c r="AT1391" s="2"/>
    </row>
    <row r="1392" spans="3:46" ht="16.5" customHeight="1">
      <c r="C1392" s="1"/>
      <c r="D1392" s="2"/>
      <c r="E1392" s="1"/>
      <c r="F1392" s="2"/>
      <c r="J1392" s="2"/>
      <c r="L1392" s="2"/>
      <c r="M1392" s="2"/>
      <c r="AH1392" s="2"/>
      <c r="AQ1392" s="2"/>
      <c r="AS1392" s="2"/>
      <c r="AT1392" s="2"/>
    </row>
    <row r="1393" spans="3:46" ht="16.5" customHeight="1">
      <c r="C1393" s="1"/>
      <c r="D1393" s="2"/>
      <c r="E1393" s="1"/>
      <c r="F1393" s="2"/>
      <c r="J1393" s="2"/>
      <c r="L1393" s="2"/>
      <c r="M1393" s="2"/>
      <c r="AH1393" s="2"/>
      <c r="AQ1393" s="2"/>
      <c r="AS1393" s="2"/>
      <c r="AT1393" s="2"/>
    </row>
    <row r="1394" spans="3:46" ht="16.5" customHeight="1">
      <c r="C1394" s="1"/>
      <c r="D1394" s="2"/>
      <c r="E1394" s="1"/>
      <c r="F1394" s="2"/>
      <c r="J1394" s="2"/>
      <c r="L1394" s="2"/>
      <c r="M1394" s="2"/>
      <c r="AH1394" s="2"/>
      <c r="AQ1394" s="2"/>
      <c r="AS1394" s="2"/>
      <c r="AT1394" s="2"/>
    </row>
    <row r="1395" spans="3:46" ht="16.5" customHeight="1">
      <c r="C1395" s="1"/>
      <c r="D1395" s="2"/>
      <c r="E1395" s="1"/>
      <c r="F1395" s="2"/>
      <c r="J1395" s="2"/>
      <c r="L1395" s="2"/>
      <c r="M1395" s="2"/>
      <c r="AH1395" s="2"/>
      <c r="AQ1395" s="2"/>
      <c r="AS1395" s="2"/>
      <c r="AT1395" s="2"/>
    </row>
    <row r="1396" spans="3:46" ht="16.5" customHeight="1">
      <c r="C1396" s="1"/>
      <c r="D1396" s="2"/>
      <c r="E1396" s="1"/>
      <c r="F1396" s="2"/>
      <c r="J1396" s="2"/>
      <c r="L1396" s="2"/>
      <c r="M1396" s="2"/>
      <c r="AH1396" s="2"/>
      <c r="AQ1396" s="2"/>
      <c r="AS1396" s="2"/>
      <c r="AT1396" s="2"/>
    </row>
    <row r="1397" spans="3:46" ht="16.5" customHeight="1">
      <c r="C1397" s="1"/>
      <c r="D1397" s="2"/>
      <c r="E1397" s="1"/>
      <c r="F1397" s="2"/>
      <c r="J1397" s="2"/>
      <c r="L1397" s="2"/>
      <c r="M1397" s="2"/>
      <c r="AH1397" s="2"/>
      <c r="AQ1397" s="2"/>
      <c r="AS1397" s="2"/>
      <c r="AT1397" s="2"/>
    </row>
    <row r="1398" spans="3:46" ht="16.5" customHeight="1">
      <c r="C1398" s="1"/>
      <c r="D1398" s="2"/>
      <c r="E1398" s="1"/>
      <c r="F1398" s="2"/>
      <c r="J1398" s="2"/>
      <c r="L1398" s="2"/>
      <c r="M1398" s="2"/>
      <c r="AH1398" s="2"/>
      <c r="AQ1398" s="2"/>
      <c r="AS1398" s="2"/>
      <c r="AT1398" s="2"/>
    </row>
    <row r="1399" spans="3:46" ht="16.5" customHeight="1">
      <c r="C1399" s="1"/>
      <c r="D1399" s="2"/>
      <c r="E1399" s="1"/>
      <c r="F1399" s="2"/>
      <c r="J1399" s="2"/>
      <c r="L1399" s="2"/>
      <c r="M1399" s="2"/>
      <c r="AH1399" s="2"/>
      <c r="AQ1399" s="2"/>
      <c r="AS1399" s="2"/>
      <c r="AT1399" s="2"/>
    </row>
    <row r="1400" spans="3:46" ht="16.5" customHeight="1">
      <c r="C1400" s="1"/>
      <c r="D1400" s="2"/>
      <c r="E1400" s="1"/>
      <c r="F1400" s="2"/>
      <c r="J1400" s="2"/>
      <c r="L1400" s="2"/>
      <c r="M1400" s="2"/>
      <c r="AH1400" s="2"/>
      <c r="AQ1400" s="2"/>
      <c r="AS1400" s="2"/>
      <c r="AT1400" s="2"/>
    </row>
    <row r="1401" spans="3:46" ht="16.5" customHeight="1">
      <c r="C1401" s="1"/>
      <c r="D1401" s="2"/>
      <c r="E1401" s="1"/>
      <c r="F1401" s="2"/>
      <c r="J1401" s="2"/>
      <c r="L1401" s="2"/>
      <c r="M1401" s="2"/>
      <c r="AH1401" s="2"/>
      <c r="AQ1401" s="2"/>
      <c r="AS1401" s="2"/>
      <c r="AT1401" s="2"/>
    </row>
    <row r="1402" spans="3:46" ht="16.5" customHeight="1">
      <c r="C1402" s="1"/>
      <c r="D1402" s="2"/>
      <c r="E1402" s="1"/>
      <c r="F1402" s="2"/>
      <c r="J1402" s="2"/>
      <c r="L1402" s="2"/>
      <c r="M1402" s="2"/>
      <c r="AH1402" s="2"/>
      <c r="AQ1402" s="2"/>
      <c r="AS1402" s="2"/>
      <c r="AT1402" s="2"/>
    </row>
    <row r="1403" spans="3:46" ht="16.5" customHeight="1">
      <c r="C1403" s="1"/>
      <c r="D1403" s="2"/>
      <c r="E1403" s="1"/>
      <c r="F1403" s="2"/>
      <c r="J1403" s="2"/>
      <c r="L1403" s="2"/>
      <c r="M1403" s="2"/>
      <c r="AH1403" s="2"/>
      <c r="AQ1403" s="2"/>
      <c r="AS1403" s="2"/>
      <c r="AT1403" s="2"/>
    </row>
    <row r="1404" spans="3:46" ht="16.5" customHeight="1">
      <c r="C1404" s="1"/>
      <c r="D1404" s="2"/>
      <c r="E1404" s="1"/>
      <c r="F1404" s="2"/>
      <c r="J1404" s="2"/>
      <c r="L1404" s="2"/>
      <c r="M1404" s="2"/>
      <c r="AH1404" s="2"/>
      <c r="AQ1404" s="2"/>
      <c r="AS1404" s="2"/>
      <c r="AT1404" s="2"/>
    </row>
    <row r="1405" spans="3:46" ht="16.5" customHeight="1">
      <c r="C1405" s="1"/>
      <c r="D1405" s="2"/>
      <c r="E1405" s="1"/>
      <c r="F1405" s="2"/>
      <c r="J1405" s="2"/>
      <c r="L1405" s="2"/>
      <c r="M1405" s="2"/>
      <c r="AH1405" s="2"/>
      <c r="AQ1405" s="2"/>
      <c r="AS1405" s="2"/>
      <c r="AT1405" s="2"/>
    </row>
    <row r="1406" spans="3:46" ht="16.5" customHeight="1">
      <c r="C1406" s="1"/>
      <c r="D1406" s="2"/>
      <c r="E1406" s="1"/>
      <c r="F1406" s="2"/>
      <c r="J1406" s="2"/>
      <c r="L1406" s="2"/>
      <c r="M1406" s="2"/>
      <c r="AH1406" s="2"/>
      <c r="AQ1406" s="2"/>
      <c r="AS1406" s="2"/>
      <c r="AT1406" s="2"/>
    </row>
    <row r="1407" spans="3:46" ht="16.5" customHeight="1">
      <c r="C1407" s="1"/>
      <c r="D1407" s="2"/>
      <c r="E1407" s="1"/>
      <c r="F1407" s="2"/>
      <c r="J1407" s="2"/>
      <c r="L1407" s="2"/>
      <c r="M1407" s="2"/>
      <c r="AH1407" s="2"/>
      <c r="AQ1407" s="2"/>
      <c r="AS1407" s="2"/>
      <c r="AT1407" s="2"/>
    </row>
    <row r="1408" spans="3:46" ht="16.5" customHeight="1">
      <c r="C1408" s="1"/>
      <c r="D1408" s="2"/>
      <c r="E1408" s="1"/>
      <c r="F1408" s="2"/>
      <c r="J1408" s="2"/>
      <c r="L1408" s="2"/>
      <c r="M1408" s="2"/>
      <c r="AH1408" s="2"/>
      <c r="AQ1408" s="2"/>
      <c r="AS1408" s="2"/>
      <c r="AT1408" s="2"/>
    </row>
    <row r="1409" spans="3:46" ht="16.5" customHeight="1">
      <c r="C1409" s="1"/>
      <c r="D1409" s="2"/>
      <c r="E1409" s="1"/>
      <c r="F1409" s="2"/>
      <c r="J1409" s="2"/>
      <c r="L1409" s="2"/>
      <c r="M1409" s="2"/>
      <c r="AH1409" s="2"/>
      <c r="AQ1409" s="2"/>
      <c r="AS1409" s="2"/>
      <c r="AT1409" s="2"/>
    </row>
    <row r="1410" spans="3:46" ht="16.5" customHeight="1">
      <c r="C1410" s="1"/>
      <c r="D1410" s="2"/>
      <c r="E1410" s="1"/>
      <c r="F1410" s="2"/>
      <c r="J1410" s="2"/>
      <c r="L1410" s="2"/>
      <c r="M1410" s="2"/>
      <c r="AH1410" s="2"/>
      <c r="AQ1410" s="2"/>
      <c r="AS1410" s="2"/>
      <c r="AT1410" s="2"/>
    </row>
    <row r="1411" spans="3:46" ht="16.5" customHeight="1">
      <c r="C1411" s="1"/>
      <c r="D1411" s="2"/>
      <c r="E1411" s="1"/>
      <c r="F1411" s="2"/>
      <c r="J1411" s="2"/>
      <c r="L1411" s="2"/>
      <c r="M1411" s="2"/>
      <c r="AH1411" s="2"/>
      <c r="AQ1411" s="2"/>
      <c r="AS1411" s="2"/>
      <c r="AT1411" s="2"/>
    </row>
    <row r="1412" spans="3:46" ht="16.5" customHeight="1">
      <c r="C1412" s="1"/>
      <c r="D1412" s="2"/>
      <c r="E1412" s="1"/>
      <c r="F1412" s="2"/>
      <c r="J1412" s="2"/>
      <c r="L1412" s="2"/>
      <c r="M1412" s="2"/>
      <c r="AH1412" s="2"/>
      <c r="AQ1412" s="2"/>
      <c r="AS1412" s="2"/>
      <c r="AT1412" s="2"/>
    </row>
    <row r="1413" spans="3:46" ht="16.5" customHeight="1">
      <c r="C1413" s="1"/>
      <c r="D1413" s="2"/>
      <c r="E1413" s="1"/>
      <c r="F1413" s="2"/>
      <c r="J1413" s="2"/>
      <c r="L1413" s="2"/>
      <c r="M1413" s="2"/>
      <c r="AH1413" s="2"/>
      <c r="AQ1413" s="2"/>
      <c r="AS1413" s="2"/>
      <c r="AT1413" s="2"/>
    </row>
    <row r="1414" spans="3:46" ht="16.5" customHeight="1">
      <c r="C1414" s="1"/>
      <c r="D1414" s="2"/>
      <c r="E1414" s="1"/>
      <c r="F1414" s="2"/>
      <c r="J1414" s="2"/>
      <c r="L1414" s="2"/>
      <c r="M1414" s="2"/>
      <c r="AH1414" s="2"/>
      <c r="AQ1414" s="2"/>
      <c r="AS1414" s="2"/>
      <c r="AT1414" s="2"/>
    </row>
    <row r="1415" spans="3:46" ht="16.5" customHeight="1">
      <c r="C1415" s="1"/>
      <c r="D1415" s="2"/>
      <c r="E1415" s="1"/>
      <c r="F1415" s="2"/>
      <c r="J1415" s="2"/>
      <c r="L1415" s="2"/>
      <c r="M1415" s="2"/>
      <c r="AH1415" s="2"/>
      <c r="AQ1415" s="2"/>
      <c r="AS1415" s="2"/>
      <c r="AT1415" s="2"/>
    </row>
    <row r="1416" spans="3:46" ht="16.5" customHeight="1">
      <c r="C1416" s="1"/>
      <c r="D1416" s="2"/>
      <c r="E1416" s="1"/>
      <c r="F1416" s="2"/>
      <c r="J1416" s="2"/>
      <c r="L1416" s="2"/>
      <c r="M1416" s="2"/>
      <c r="AH1416" s="2"/>
      <c r="AQ1416" s="2"/>
      <c r="AS1416" s="2"/>
      <c r="AT1416" s="2"/>
    </row>
    <row r="1417" spans="3:46" ht="16.5" customHeight="1">
      <c r="C1417" s="1"/>
      <c r="D1417" s="2"/>
      <c r="E1417" s="1"/>
      <c r="F1417" s="2"/>
      <c r="J1417" s="2"/>
      <c r="L1417" s="2"/>
      <c r="M1417" s="2"/>
      <c r="AH1417" s="2"/>
      <c r="AQ1417" s="2"/>
      <c r="AS1417" s="2"/>
      <c r="AT1417" s="2"/>
    </row>
    <row r="1418" spans="3:46" ht="16.5" customHeight="1">
      <c r="C1418" s="1"/>
      <c r="D1418" s="2"/>
      <c r="E1418" s="1"/>
      <c r="F1418" s="2"/>
      <c r="J1418" s="2"/>
      <c r="L1418" s="2"/>
      <c r="M1418" s="2"/>
      <c r="AH1418" s="2"/>
      <c r="AQ1418" s="2"/>
      <c r="AS1418" s="2"/>
      <c r="AT1418" s="2"/>
    </row>
    <row r="1419" spans="3:46" ht="16.5" customHeight="1">
      <c r="C1419" s="1"/>
      <c r="D1419" s="2"/>
      <c r="E1419" s="1"/>
      <c r="F1419" s="2"/>
      <c r="J1419" s="2"/>
      <c r="L1419" s="2"/>
      <c r="M1419" s="2"/>
      <c r="AH1419" s="2"/>
      <c r="AQ1419" s="2"/>
      <c r="AS1419" s="2"/>
      <c r="AT1419" s="2"/>
    </row>
    <row r="1420" spans="3:46" ht="16.5" customHeight="1">
      <c r="C1420" s="1"/>
      <c r="D1420" s="2"/>
      <c r="E1420" s="1"/>
      <c r="F1420" s="2"/>
      <c r="J1420" s="2"/>
      <c r="L1420" s="2"/>
      <c r="M1420" s="2"/>
      <c r="AH1420" s="2"/>
      <c r="AQ1420" s="2"/>
      <c r="AS1420" s="2"/>
      <c r="AT1420" s="2"/>
    </row>
    <row r="1421" spans="3:46" ht="16.5" customHeight="1">
      <c r="C1421" s="1"/>
      <c r="D1421" s="2"/>
      <c r="E1421" s="1"/>
      <c r="F1421" s="2"/>
      <c r="J1421" s="2"/>
      <c r="L1421" s="2"/>
      <c r="M1421" s="2"/>
      <c r="AH1421" s="2"/>
      <c r="AQ1421" s="2"/>
      <c r="AS1421" s="2"/>
      <c r="AT1421" s="2"/>
    </row>
    <row r="1422" spans="3:46" ht="16.5" customHeight="1">
      <c r="C1422" s="1"/>
      <c r="D1422" s="2"/>
      <c r="E1422" s="1"/>
      <c r="F1422" s="2"/>
      <c r="J1422" s="2"/>
      <c r="L1422" s="2"/>
      <c r="M1422" s="2"/>
      <c r="AH1422" s="2"/>
      <c r="AQ1422" s="2"/>
      <c r="AS1422" s="2"/>
      <c r="AT1422" s="2"/>
    </row>
    <row r="1423" spans="3:46" ht="16.5" customHeight="1">
      <c r="C1423" s="1"/>
      <c r="D1423" s="2"/>
      <c r="E1423" s="1"/>
      <c r="F1423" s="2"/>
      <c r="J1423" s="2"/>
      <c r="L1423" s="2"/>
      <c r="M1423" s="2"/>
      <c r="AH1423" s="2"/>
      <c r="AQ1423" s="2"/>
      <c r="AS1423" s="2"/>
      <c r="AT1423" s="2"/>
    </row>
    <row r="1424" spans="3:46" ht="16.5" customHeight="1">
      <c r="C1424" s="1"/>
      <c r="D1424" s="2"/>
      <c r="E1424" s="1"/>
      <c r="F1424" s="2"/>
      <c r="J1424" s="2"/>
      <c r="L1424" s="2"/>
      <c r="M1424" s="2"/>
      <c r="AH1424" s="2"/>
      <c r="AQ1424" s="2"/>
      <c r="AS1424" s="2"/>
      <c r="AT1424" s="2"/>
    </row>
    <row r="1425" spans="3:46" ht="16.5" customHeight="1">
      <c r="C1425" s="1"/>
      <c r="D1425" s="2"/>
      <c r="E1425" s="1"/>
      <c r="F1425" s="2"/>
      <c r="J1425" s="2"/>
      <c r="L1425" s="2"/>
      <c r="M1425" s="2"/>
      <c r="AH1425" s="2"/>
      <c r="AQ1425" s="2"/>
      <c r="AS1425" s="2"/>
      <c r="AT1425" s="2"/>
    </row>
    <row r="1426" spans="3:46" ht="16.5" customHeight="1">
      <c r="C1426" s="1"/>
      <c r="D1426" s="2"/>
      <c r="E1426" s="1"/>
      <c r="F1426" s="2"/>
      <c r="J1426" s="2"/>
      <c r="L1426" s="2"/>
      <c r="M1426" s="2"/>
      <c r="AH1426" s="2"/>
      <c r="AQ1426" s="2"/>
      <c r="AS1426" s="2"/>
      <c r="AT1426" s="2"/>
    </row>
    <row r="1427" spans="3:46" ht="16.5" customHeight="1">
      <c r="C1427" s="1"/>
      <c r="D1427" s="2"/>
      <c r="E1427" s="1"/>
      <c r="F1427" s="2"/>
      <c r="J1427" s="2"/>
      <c r="L1427" s="2"/>
      <c r="M1427" s="2"/>
      <c r="AH1427" s="2"/>
      <c r="AQ1427" s="2"/>
      <c r="AS1427" s="2"/>
      <c r="AT1427" s="2"/>
    </row>
    <row r="1428" spans="3:46" ht="16.5" customHeight="1">
      <c r="C1428" s="1"/>
      <c r="D1428" s="2"/>
      <c r="E1428" s="1"/>
      <c r="F1428" s="2"/>
      <c r="J1428" s="2"/>
      <c r="L1428" s="2"/>
      <c r="M1428" s="2"/>
      <c r="AH1428" s="2"/>
      <c r="AQ1428" s="2"/>
      <c r="AS1428" s="2"/>
      <c r="AT1428" s="2"/>
    </row>
    <row r="1429" spans="3:46" ht="16.5" customHeight="1">
      <c r="C1429" s="1"/>
      <c r="D1429" s="2"/>
      <c r="E1429" s="1"/>
      <c r="F1429" s="2"/>
      <c r="J1429" s="2"/>
      <c r="L1429" s="2"/>
      <c r="M1429" s="2"/>
      <c r="AH1429" s="2"/>
      <c r="AQ1429" s="2"/>
      <c r="AS1429" s="2"/>
      <c r="AT1429" s="2"/>
    </row>
    <row r="1430" spans="3:46" ht="16.5" customHeight="1">
      <c r="C1430" s="1"/>
      <c r="D1430" s="2"/>
      <c r="E1430" s="1"/>
      <c r="F1430" s="2"/>
      <c r="J1430" s="2"/>
      <c r="L1430" s="2"/>
      <c r="M1430" s="2"/>
      <c r="AH1430" s="2"/>
      <c r="AQ1430" s="2"/>
      <c r="AS1430" s="2"/>
      <c r="AT1430" s="2"/>
    </row>
    <row r="1431" spans="3:46" ht="16.5" customHeight="1">
      <c r="C1431" s="1"/>
      <c r="D1431" s="2"/>
      <c r="E1431" s="1"/>
      <c r="F1431" s="2"/>
      <c r="J1431" s="2"/>
      <c r="L1431" s="2"/>
      <c r="M1431" s="2"/>
      <c r="AH1431" s="2"/>
      <c r="AQ1431" s="2"/>
      <c r="AS1431" s="2"/>
      <c r="AT1431" s="2"/>
    </row>
    <row r="1432" spans="3:46" ht="16.5" customHeight="1">
      <c r="C1432" s="1"/>
      <c r="D1432" s="2"/>
      <c r="E1432" s="1"/>
      <c r="F1432" s="2"/>
      <c r="J1432" s="2"/>
      <c r="L1432" s="2"/>
      <c r="M1432" s="2"/>
      <c r="AH1432" s="2"/>
      <c r="AQ1432" s="2"/>
      <c r="AS1432" s="2"/>
      <c r="AT1432" s="2"/>
    </row>
    <row r="1433" spans="3:46" ht="16.5" customHeight="1">
      <c r="C1433" s="1"/>
      <c r="D1433" s="2"/>
      <c r="E1433" s="1"/>
      <c r="F1433" s="2"/>
      <c r="J1433" s="2"/>
      <c r="L1433" s="2"/>
      <c r="M1433" s="2"/>
      <c r="AH1433" s="2"/>
      <c r="AQ1433" s="2"/>
      <c r="AS1433" s="2"/>
      <c r="AT1433" s="2"/>
    </row>
    <row r="1434" spans="3:46" ht="16.5" customHeight="1">
      <c r="C1434" s="1"/>
      <c r="D1434" s="2"/>
      <c r="E1434" s="1"/>
      <c r="F1434" s="2"/>
      <c r="J1434" s="2"/>
      <c r="L1434" s="2"/>
      <c r="M1434" s="2"/>
      <c r="AH1434" s="2"/>
      <c r="AQ1434" s="2"/>
      <c r="AS1434" s="2"/>
      <c r="AT1434" s="2"/>
    </row>
    <row r="1435" spans="3:46" ht="16.5" customHeight="1">
      <c r="C1435" s="1"/>
      <c r="D1435" s="2"/>
      <c r="E1435" s="1"/>
      <c r="F1435" s="2"/>
      <c r="J1435" s="2"/>
      <c r="L1435" s="2"/>
      <c r="M1435" s="2"/>
      <c r="AH1435" s="2"/>
      <c r="AQ1435" s="2"/>
      <c r="AS1435" s="2"/>
      <c r="AT1435" s="2"/>
    </row>
    <row r="1436" spans="3:46" ht="16.5" customHeight="1">
      <c r="C1436" s="1"/>
      <c r="D1436" s="2"/>
      <c r="E1436" s="1"/>
      <c r="F1436" s="2"/>
      <c r="J1436" s="2"/>
      <c r="L1436" s="2"/>
      <c r="M1436" s="2"/>
      <c r="AH1436" s="2"/>
      <c r="AQ1436" s="2"/>
      <c r="AS1436" s="2"/>
      <c r="AT1436" s="2"/>
    </row>
    <row r="1437" spans="3:46" ht="16.5" customHeight="1">
      <c r="C1437" s="1"/>
      <c r="D1437" s="2"/>
      <c r="E1437" s="1"/>
      <c r="F1437" s="2"/>
      <c r="J1437" s="2"/>
      <c r="L1437" s="2"/>
      <c r="M1437" s="2"/>
      <c r="AH1437" s="2"/>
      <c r="AQ1437" s="2"/>
      <c r="AS1437" s="2"/>
      <c r="AT1437" s="2"/>
    </row>
    <row r="1438" spans="3:46" ht="16.5" customHeight="1">
      <c r="C1438" s="1"/>
      <c r="D1438" s="2"/>
      <c r="E1438" s="1"/>
      <c r="F1438" s="2"/>
      <c r="J1438" s="2"/>
      <c r="L1438" s="2"/>
      <c r="M1438" s="2"/>
      <c r="AH1438" s="2"/>
      <c r="AQ1438" s="2"/>
      <c r="AS1438" s="2"/>
      <c r="AT1438" s="2"/>
    </row>
    <row r="1439" spans="3:46" ht="16.5" customHeight="1">
      <c r="C1439" s="1"/>
      <c r="D1439" s="2"/>
      <c r="E1439" s="1"/>
      <c r="F1439" s="2"/>
      <c r="J1439" s="2"/>
      <c r="L1439" s="2"/>
      <c r="M1439" s="2"/>
      <c r="AH1439" s="2"/>
      <c r="AQ1439" s="2"/>
      <c r="AS1439" s="2"/>
      <c r="AT1439" s="2"/>
    </row>
    <row r="1440" spans="3:46" ht="16.5" customHeight="1">
      <c r="C1440" s="1"/>
      <c r="D1440" s="2"/>
      <c r="E1440" s="1"/>
      <c r="F1440" s="2"/>
      <c r="J1440" s="2"/>
      <c r="L1440" s="2"/>
      <c r="M1440" s="2"/>
      <c r="AH1440" s="2"/>
      <c r="AQ1440" s="2"/>
      <c r="AS1440" s="2"/>
      <c r="AT1440" s="2"/>
    </row>
    <row r="1441" spans="3:46" ht="16.5" customHeight="1">
      <c r="C1441" s="1"/>
      <c r="D1441" s="2"/>
      <c r="E1441" s="1"/>
      <c r="F1441" s="2"/>
      <c r="J1441" s="2"/>
      <c r="L1441" s="2"/>
      <c r="M1441" s="2"/>
      <c r="AH1441" s="2"/>
      <c r="AQ1441" s="2"/>
      <c r="AS1441" s="2"/>
      <c r="AT1441" s="2"/>
    </row>
    <row r="1442" spans="3:46" ht="16.5" customHeight="1">
      <c r="C1442" s="1"/>
      <c r="D1442" s="2"/>
      <c r="E1442" s="1"/>
      <c r="F1442" s="2"/>
      <c r="J1442" s="2"/>
      <c r="L1442" s="2"/>
      <c r="M1442" s="2"/>
      <c r="AH1442" s="2"/>
      <c r="AQ1442" s="2"/>
      <c r="AS1442" s="2"/>
      <c r="AT1442" s="2"/>
    </row>
    <row r="1443" spans="3:46" ht="16.5" customHeight="1">
      <c r="C1443" s="1"/>
      <c r="D1443" s="2"/>
      <c r="E1443" s="1"/>
      <c r="F1443" s="2"/>
      <c r="J1443" s="2"/>
      <c r="L1443" s="2"/>
      <c r="M1443" s="2"/>
      <c r="AH1443" s="2"/>
      <c r="AQ1443" s="2"/>
      <c r="AS1443" s="2"/>
      <c r="AT1443" s="2"/>
    </row>
    <row r="1444" spans="3:46" ht="16.5" customHeight="1">
      <c r="C1444" s="1"/>
      <c r="D1444" s="2"/>
      <c r="E1444" s="1"/>
      <c r="F1444" s="2"/>
      <c r="J1444" s="2"/>
      <c r="L1444" s="2"/>
      <c r="M1444" s="2"/>
      <c r="AH1444" s="2"/>
      <c r="AQ1444" s="2"/>
      <c r="AS1444" s="2"/>
      <c r="AT1444" s="2"/>
    </row>
    <row r="1445" spans="3:46" ht="16.5" customHeight="1">
      <c r="C1445" s="1"/>
      <c r="D1445" s="2"/>
      <c r="E1445" s="1"/>
      <c r="F1445" s="2"/>
      <c r="J1445" s="2"/>
      <c r="L1445" s="2"/>
      <c r="M1445" s="2"/>
      <c r="AH1445" s="2"/>
      <c r="AQ1445" s="2"/>
      <c r="AS1445" s="2"/>
      <c r="AT1445" s="2"/>
    </row>
    <row r="1446" spans="3:46" ht="16.5" customHeight="1">
      <c r="C1446" s="1"/>
      <c r="D1446" s="2"/>
      <c r="E1446" s="1"/>
      <c r="F1446" s="2"/>
      <c r="J1446" s="2"/>
      <c r="L1446" s="2"/>
      <c r="M1446" s="2"/>
      <c r="AH1446" s="2"/>
      <c r="AQ1446" s="2"/>
      <c r="AS1446" s="2"/>
      <c r="AT1446" s="2"/>
    </row>
    <row r="1447" spans="3:46" ht="16.5" customHeight="1">
      <c r="C1447" s="1"/>
      <c r="D1447" s="2"/>
      <c r="E1447" s="1"/>
      <c r="F1447" s="2"/>
      <c r="J1447" s="2"/>
      <c r="L1447" s="2"/>
      <c r="M1447" s="2"/>
      <c r="AH1447" s="2"/>
      <c r="AS1447" s="2"/>
      <c r="AT1447" s="2"/>
    </row>
    <row r="1448" spans="3:46" ht="16.5" customHeight="1">
      <c r="C1448" s="1"/>
      <c r="D1448" s="2"/>
      <c r="E1448" s="1"/>
      <c r="F1448" s="2"/>
      <c r="J1448" s="2"/>
      <c r="L1448" s="2"/>
      <c r="M1448" s="2"/>
      <c r="AH1448" s="2"/>
      <c r="AQ1448" s="2"/>
      <c r="AS1448" s="2"/>
      <c r="AT1448" s="2"/>
    </row>
    <row r="1449" spans="3:46" ht="16.5" customHeight="1">
      <c r="C1449" s="1"/>
      <c r="D1449" s="2"/>
      <c r="E1449" s="1"/>
      <c r="F1449" s="2"/>
      <c r="J1449" s="2"/>
      <c r="L1449" s="2"/>
      <c r="M1449" s="2"/>
      <c r="AH1449" s="2"/>
      <c r="AQ1449" s="2"/>
      <c r="AS1449" s="2"/>
      <c r="AT1449" s="2"/>
    </row>
    <row r="1450" spans="3:46" ht="16.5" customHeight="1">
      <c r="C1450" s="1"/>
      <c r="D1450" s="2"/>
      <c r="E1450" s="1"/>
      <c r="F1450" s="2"/>
      <c r="J1450" s="2"/>
      <c r="L1450" s="2"/>
      <c r="M1450" s="2"/>
      <c r="AH1450" s="2"/>
      <c r="AQ1450" s="2"/>
      <c r="AS1450" s="2"/>
      <c r="AT1450" s="2"/>
    </row>
    <row r="1451" spans="3:46" ht="16.5" customHeight="1">
      <c r="C1451" s="1"/>
      <c r="D1451" s="2"/>
      <c r="E1451" s="1"/>
      <c r="F1451" s="2"/>
      <c r="J1451" s="2"/>
      <c r="L1451" s="2"/>
      <c r="M1451" s="2"/>
      <c r="AH1451" s="2"/>
      <c r="AQ1451" s="2"/>
      <c r="AS1451" s="2"/>
      <c r="AT1451" s="2"/>
    </row>
    <row r="1452" spans="3:46" ht="16.5" customHeight="1">
      <c r="C1452" s="1"/>
      <c r="D1452" s="2"/>
      <c r="E1452" s="1"/>
      <c r="F1452" s="2"/>
      <c r="J1452" s="2"/>
      <c r="L1452" s="2"/>
      <c r="M1452" s="2"/>
      <c r="AH1452" s="2"/>
      <c r="AQ1452" s="2"/>
      <c r="AS1452" s="2"/>
      <c r="AT1452" s="2"/>
    </row>
    <row r="1453" spans="3:46" ht="16.5" customHeight="1">
      <c r="C1453" s="1"/>
      <c r="D1453" s="2"/>
      <c r="E1453" s="1"/>
      <c r="F1453" s="2"/>
      <c r="J1453" s="2"/>
      <c r="L1453" s="2"/>
      <c r="M1453" s="2"/>
      <c r="AH1453" s="2"/>
      <c r="AQ1453" s="2"/>
      <c r="AS1453" s="2"/>
      <c r="AT1453" s="2"/>
    </row>
    <row r="1454" spans="3:46" ht="16.5" customHeight="1">
      <c r="C1454" s="1"/>
      <c r="D1454" s="2"/>
      <c r="E1454" s="1"/>
      <c r="F1454" s="2"/>
      <c r="J1454" s="2"/>
      <c r="L1454" s="2"/>
      <c r="M1454" s="2"/>
      <c r="AH1454" s="2"/>
      <c r="AQ1454" s="2"/>
      <c r="AS1454" s="2"/>
      <c r="AT1454" s="2"/>
    </row>
    <row r="1455" spans="3:46" ht="16.5" customHeight="1">
      <c r="C1455" s="1"/>
      <c r="D1455" s="2"/>
      <c r="E1455" s="1"/>
      <c r="F1455" s="2"/>
      <c r="J1455" s="2"/>
      <c r="L1455" s="2"/>
      <c r="M1455" s="2"/>
      <c r="AH1455" s="2"/>
      <c r="AQ1455" s="2"/>
      <c r="AS1455" s="2"/>
      <c r="AT1455" s="2"/>
    </row>
    <row r="1456" spans="3:46" ht="16.5" customHeight="1">
      <c r="C1456" s="1"/>
      <c r="D1456" s="2"/>
      <c r="E1456" s="1"/>
      <c r="F1456" s="2"/>
      <c r="J1456" s="2"/>
      <c r="L1456" s="2"/>
      <c r="M1456" s="2"/>
      <c r="AH1456" s="2"/>
      <c r="AQ1456" s="2"/>
      <c r="AS1456" s="2"/>
      <c r="AT1456" s="2"/>
    </row>
    <row r="1457" spans="3:46" ht="16.5" customHeight="1">
      <c r="C1457" s="1"/>
      <c r="D1457" s="2"/>
      <c r="E1457" s="1"/>
      <c r="F1457" s="2"/>
      <c r="J1457" s="2"/>
      <c r="L1457" s="2"/>
      <c r="M1457" s="2"/>
      <c r="AH1457" s="2"/>
      <c r="AQ1457" s="2"/>
      <c r="AS1457" s="2"/>
      <c r="AT1457" s="2"/>
    </row>
    <row r="1458" spans="3:46" ht="16.5" customHeight="1">
      <c r="C1458" s="1"/>
      <c r="D1458" s="2"/>
      <c r="E1458" s="1"/>
      <c r="F1458" s="2"/>
      <c r="J1458" s="2"/>
      <c r="L1458" s="2"/>
      <c r="M1458" s="2"/>
      <c r="AH1458" s="2"/>
      <c r="AQ1458" s="2"/>
      <c r="AS1458" s="2"/>
      <c r="AT1458" s="2"/>
    </row>
    <row r="1459" spans="3:46" ht="16.5" customHeight="1">
      <c r="C1459" s="1"/>
      <c r="D1459" s="2"/>
      <c r="E1459" s="1"/>
      <c r="F1459" s="2"/>
      <c r="J1459" s="2"/>
      <c r="L1459" s="2"/>
      <c r="M1459" s="2"/>
      <c r="AH1459" s="2"/>
      <c r="AQ1459" s="2"/>
      <c r="AS1459" s="2"/>
      <c r="AT1459" s="2"/>
    </row>
    <row r="1460" spans="3:46" ht="16.5" customHeight="1">
      <c r="C1460" s="1"/>
      <c r="D1460" s="2"/>
      <c r="E1460" s="1"/>
      <c r="F1460" s="2"/>
      <c r="J1460" s="2"/>
      <c r="L1460" s="2"/>
      <c r="M1460" s="2"/>
      <c r="AH1460" s="2"/>
      <c r="AQ1460" s="2"/>
      <c r="AS1460" s="2"/>
      <c r="AT1460" s="2"/>
    </row>
    <row r="1461" spans="3:46" ht="16.5" customHeight="1">
      <c r="C1461" s="1"/>
      <c r="D1461" s="2"/>
      <c r="E1461" s="1"/>
      <c r="F1461" s="2"/>
      <c r="J1461" s="2"/>
      <c r="L1461" s="2"/>
      <c r="M1461" s="2"/>
      <c r="AH1461" s="2"/>
      <c r="AQ1461" s="2"/>
      <c r="AS1461" s="2"/>
      <c r="AT1461" s="2"/>
    </row>
    <row r="1462" spans="3:46" ht="16.5" customHeight="1">
      <c r="C1462" s="1"/>
      <c r="D1462" s="2"/>
      <c r="E1462" s="1"/>
      <c r="F1462" s="2"/>
      <c r="J1462" s="2"/>
      <c r="L1462" s="2"/>
      <c r="M1462" s="2"/>
      <c r="AH1462" s="2"/>
      <c r="AQ1462" s="2"/>
      <c r="AS1462" s="2"/>
      <c r="AT1462" s="2"/>
    </row>
    <row r="1463" spans="3:46" ht="16.5" customHeight="1">
      <c r="C1463" s="1"/>
      <c r="D1463" s="2"/>
      <c r="E1463" s="1"/>
      <c r="F1463" s="2"/>
      <c r="J1463" s="2"/>
      <c r="L1463" s="2"/>
      <c r="M1463" s="2"/>
      <c r="AH1463" s="2"/>
      <c r="AQ1463" s="2"/>
      <c r="AS1463" s="2"/>
      <c r="AT1463" s="2"/>
    </row>
    <row r="1464" spans="3:46" ht="16.5" customHeight="1">
      <c r="C1464" s="1"/>
      <c r="D1464" s="2"/>
      <c r="E1464" s="1"/>
      <c r="F1464" s="2"/>
      <c r="J1464" s="2"/>
      <c r="L1464" s="2"/>
      <c r="M1464" s="2"/>
      <c r="AH1464" s="2"/>
      <c r="AQ1464" s="2"/>
      <c r="AS1464" s="2"/>
      <c r="AT1464" s="2"/>
    </row>
    <row r="1465" spans="3:46" ht="16.5" customHeight="1">
      <c r="C1465" s="1"/>
      <c r="D1465" s="2"/>
      <c r="E1465" s="1"/>
      <c r="F1465" s="2"/>
      <c r="J1465" s="2"/>
      <c r="L1465" s="2"/>
      <c r="M1465" s="2"/>
      <c r="AH1465" s="2"/>
      <c r="AQ1465" s="2"/>
      <c r="AS1465" s="2"/>
      <c r="AT1465" s="2"/>
    </row>
    <row r="1466" spans="3:46" ht="16.5" customHeight="1">
      <c r="C1466" s="1"/>
      <c r="D1466" s="2"/>
      <c r="E1466" s="1"/>
      <c r="F1466" s="2"/>
      <c r="J1466" s="2"/>
      <c r="L1466" s="2"/>
      <c r="M1466" s="2"/>
      <c r="AH1466" s="2"/>
      <c r="AQ1466" s="2"/>
      <c r="AS1466" s="2"/>
      <c r="AT1466" s="2"/>
    </row>
    <row r="1467" spans="3:46" ht="16.5" customHeight="1">
      <c r="C1467" s="1"/>
      <c r="D1467" s="2"/>
      <c r="E1467" s="1"/>
      <c r="F1467" s="2"/>
      <c r="J1467" s="2"/>
      <c r="L1467" s="2"/>
      <c r="M1467" s="2"/>
      <c r="AH1467" s="2"/>
      <c r="AQ1467" s="2"/>
      <c r="AS1467" s="2"/>
      <c r="AT1467" s="2"/>
    </row>
    <row r="1468" spans="3:46" ht="16.5" customHeight="1">
      <c r="C1468" s="1"/>
      <c r="D1468" s="2"/>
      <c r="E1468" s="1"/>
      <c r="F1468" s="2"/>
      <c r="J1468" s="2"/>
      <c r="L1468" s="2"/>
      <c r="M1468" s="2"/>
      <c r="AH1468" s="2"/>
      <c r="AQ1468" s="2"/>
      <c r="AS1468" s="2"/>
      <c r="AT1468" s="2"/>
    </row>
    <row r="1469" spans="3:46" ht="16.5" customHeight="1">
      <c r="C1469" s="1"/>
      <c r="D1469" s="2"/>
      <c r="E1469" s="1"/>
      <c r="F1469" s="2"/>
      <c r="J1469" s="2"/>
      <c r="L1469" s="2"/>
      <c r="M1469" s="2"/>
      <c r="AH1469" s="2"/>
      <c r="AQ1469" s="2"/>
      <c r="AS1469" s="2"/>
      <c r="AT1469" s="2"/>
    </row>
    <row r="1470" spans="3:46" ht="16.5" customHeight="1">
      <c r="C1470" s="1"/>
      <c r="D1470" s="2"/>
      <c r="E1470" s="1"/>
      <c r="F1470" s="2"/>
      <c r="J1470" s="2"/>
      <c r="L1470" s="2"/>
      <c r="M1470" s="2"/>
      <c r="AH1470" s="2"/>
      <c r="AQ1470" s="2"/>
      <c r="AS1470" s="2"/>
      <c r="AT1470" s="2"/>
    </row>
    <row r="1471" spans="3:46" ht="16.5" customHeight="1">
      <c r="C1471" s="1"/>
      <c r="D1471" s="2"/>
      <c r="E1471" s="1"/>
      <c r="F1471" s="2"/>
      <c r="J1471" s="2"/>
      <c r="L1471" s="2"/>
      <c r="M1471" s="2"/>
      <c r="AH1471" s="2"/>
      <c r="AQ1471" s="2"/>
      <c r="AS1471" s="2"/>
      <c r="AT1471" s="2"/>
    </row>
    <row r="1472" spans="3:46" ht="16.5" customHeight="1">
      <c r="C1472" s="1"/>
      <c r="D1472" s="2"/>
      <c r="E1472" s="1"/>
      <c r="F1472" s="2"/>
      <c r="J1472" s="2"/>
      <c r="L1472" s="2"/>
      <c r="M1472" s="2"/>
      <c r="AH1472" s="2"/>
      <c r="AQ1472" s="2"/>
      <c r="AS1472" s="2"/>
      <c r="AT1472" s="2"/>
    </row>
    <row r="1473" spans="3:46" ht="16.5" customHeight="1">
      <c r="C1473" s="1"/>
      <c r="D1473" s="2"/>
      <c r="E1473" s="1"/>
      <c r="F1473" s="2"/>
      <c r="J1473" s="2"/>
      <c r="L1473" s="2"/>
      <c r="M1473" s="2"/>
      <c r="AH1473" s="2"/>
      <c r="AQ1473" s="2"/>
      <c r="AS1473" s="2"/>
      <c r="AT1473" s="2"/>
    </row>
    <row r="1474" spans="3:46" ht="16.5" customHeight="1">
      <c r="C1474" s="1"/>
      <c r="D1474" s="2"/>
      <c r="E1474" s="1"/>
      <c r="F1474" s="2"/>
      <c r="J1474" s="2"/>
      <c r="L1474" s="2"/>
      <c r="M1474" s="2"/>
      <c r="AH1474" s="2"/>
      <c r="AQ1474" s="2"/>
      <c r="AS1474" s="2"/>
      <c r="AT1474" s="2"/>
    </row>
    <row r="1475" spans="3:46" ht="16.5" customHeight="1">
      <c r="C1475" s="1"/>
      <c r="D1475" s="2"/>
      <c r="E1475" s="1"/>
      <c r="F1475" s="2"/>
      <c r="J1475" s="2"/>
      <c r="L1475" s="2"/>
      <c r="M1475" s="2"/>
      <c r="AH1475" s="2"/>
      <c r="AQ1475" s="2"/>
      <c r="AS1475" s="2"/>
      <c r="AT1475" s="2"/>
    </row>
    <row r="1476" spans="3:46" ht="16.5" customHeight="1">
      <c r="C1476" s="1"/>
      <c r="D1476" s="2"/>
      <c r="E1476" s="1"/>
      <c r="F1476" s="2"/>
      <c r="J1476" s="2"/>
      <c r="L1476" s="2"/>
      <c r="M1476" s="2"/>
      <c r="AH1476" s="2"/>
      <c r="AQ1476" s="2"/>
      <c r="AS1476" s="2"/>
      <c r="AT1476" s="2"/>
    </row>
    <row r="1477" spans="3:46" ht="16.5" customHeight="1">
      <c r="C1477" s="1"/>
      <c r="D1477" s="2"/>
      <c r="E1477" s="1"/>
      <c r="F1477" s="2"/>
      <c r="J1477" s="2"/>
      <c r="L1477" s="2"/>
      <c r="M1477" s="2"/>
      <c r="AH1477" s="2"/>
      <c r="AQ1477" s="2"/>
      <c r="AS1477" s="2"/>
      <c r="AT1477" s="2"/>
    </row>
    <row r="1478" spans="3:46" ht="16.5" customHeight="1">
      <c r="C1478" s="1"/>
      <c r="D1478" s="2"/>
      <c r="E1478" s="1"/>
      <c r="F1478" s="2"/>
      <c r="J1478" s="2"/>
      <c r="L1478" s="2"/>
      <c r="M1478" s="2"/>
      <c r="AH1478" s="2"/>
      <c r="AQ1478" s="2"/>
      <c r="AS1478" s="2"/>
      <c r="AT1478" s="2"/>
    </row>
    <row r="1479" spans="3:46" ht="16.5" customHeight="1">
      <c r="C1479" s="1"/>
      <c r="D1479" s="2"/>
      <c r="E1479" s="1"/>
      <c r="F1479" s="2"/>
      <c r="J1479" s="2"/>
      <c r="L1479" s="2"/>
      <c r="M1479" s="2"/>
      <c r="AH1479" s="2"/>
      <c r="AQ1479" s="2"/>
      <c r="AS1479" s="2"/>
      <c r="AT1479" s="2"/>
    </row>
    <row r="1480" spans="3:46" ht="16.5" customHeight="1">
      <c r="C1480" s="1"/>
      <c r="D1480" s="2"/>
      <c r="E1480" s="1"/>
      <c r="F1480" s="2"/>
      <c r="J1480" s="2"/>
      <c r="L1480" s="2"/>
      <c r="M1480" s="2"/>
      <c r="AH1480" s="2"/>
      <c r="AQ1480" s="2"/>
      <c r="AS1480" s="2"/>
      <c r="AT1480" s="2"/>
    </row>
    <row r="1481" spans="3:46" ht="16.5" customHeight="1">
      <c r="C1481" s="1"/>
      <c r="D1481" s="2"/>
      <c r="E1481" s="1"/>
      <c r="F1481" s="2"/>
      <c r="J1481" s="2"/>
      <c r="L1481" s="2"/>
      <c r="M1481" s="2"/>
      <c r="AH1481" s="2"/>
      <c r="AQ1481" s="2"/>
      <c r="AS1481" s="2"/>
      <c r="AT1481" s="2"/>
    </row>
    <row r="1482" spans="43:46" ht="16.5" customHeight="1">
      <c r="AQ1482" s="2"/>
      <c r="AS1482" s="2"/>
      <c r="AT1482" s="2"/>
    </row>
    <row r="1483" spans="43:46" ht="16.5" customHeight="1">
      <c r="AQ1483" s="2"/>
      <c r="AS1483" s="2"/>
      <c r="AT1483" s="2"/>
    </row>
    <row r="1484" spans="43:46" ht="16.5" customHeight="1">
      <c r="AQ1484" s="2"/>
      <c r="AS1484" s="2"/>
      <c r="AT1484" s="2"/>
    </row>
    <row r="1485" spans="43:46" ht="16.5" customHeight="1">
      <c r="AQ1485" s="2"/>
      <c r="AS1485" s="2"/>
      <c r="AT1485" s="2"/>
    </row>
    <row r="1486" spans="43:46" ht="16.5" customHeight="1">
      <c r="AQ1486" s="2"/>
      <c r="AS1486" s="2"/>
      <c r="AT1486" s="2"/>
    </row>
    <row r="1487" spans="43:46" ht="16.5" customHeight="1">
      <c r="AQ1487" s="2"/>
      <c r="AS1487" s="2"/>
      <c r="AT1487" s="2"/>
    </row>
    <row r="1488" spans="45:46" ht="16.5" customHeight="1">
      <c r="AS1488" s="2"/>
      <c r="AT1488" s="2"/>
    </row>
    <row r="1489" spans="43:46" ht="16.5" customHeight="1">
      <c r="AQ1489" s="2"/>
      <c r="AS1489" s="2"/>
      <c r="AT1489" s="2"/>
    </row>
    <row r="1490" spans="43:46" ht="16.5" customHeight="1">
      <c r="AQ1490" s="2"/>
      <c r="AS1490" s="2"/>
      <c r="AT1490" s="2"/>
    </row>
    <row r="1491" spans="43:46" ht="16.5" customHeight="1">
      <c r="AQ1491" s="2"/>
      <c r="AS1491" s="2"/>
      <c r="AT1491" s="2"/>
    </row>
    <row r="1492" spans="43:46" ht="16.5" customHeight="1">
      <c r="AQ1492" s="2"/>
      <c r="AS1492" s="2"/>
      <c r="AT1492" s="2"/>
    </row>
    <row r="1493" spans="43:46" ht="16.5" customHeight="1">
      <c r="AQ1493" s="2"/>
      <c r="AS1493" s="2"/>
      <c r="AT1493" s="2"/>
    </row>
    <row r="1494" spans="43:46" ht="16.5" customHeight="1">
      <c r="AQ1494" s="2"/>
      <c r="AS1494" s="2"/>
      <c r="AT1494" s="2"/>
    </row>
    <row r="1495" spans="43:46" ht="16.5" customHeight="1">
      <c r="AQ1495" s="2"/>
      <c r="AS1495" s="2"/>
      <c r="AT1495" s="2"/>
    </row>
    <row r="1496" spans="43:46" ht="16.5" customHeight="1">
      <c r="AQ1496" s="2"/>
      <c r="AS1496" s="2"/>
      <c r="AT1496" s="2"/>
    </row>
    <row r="1497" spans="43:46" ht="16.5" customHeight="1">
      <c r="AQ1497" s="2"/>
      <c r="AS1497" s="2"/>
      <c r="AT1497" s="2"/>
    </row>
    <row r="1498" spans="43:46" ht="16.5" customHeight="1">
      <c r="AQ1498" s="2"/>
      <c r="AS1498" s="2"/>
      <c r="AT1498" s="2"/>
    </row>
    <row r="1499" spans="43:46" ht="16.5" customHeight="1">
      <c r="AQ1499" s="2"/>
      <c r="AS1499" s="2"/>
      <c r="AT1499" s="2"/>
    </row>
    <row r="1500" spans="43:46" ht="16.5" customHeight="1">
      <c r="AQ1500" s="2"/>
      <c r="AS1500" s="2"/>
      <c r="AT1500" s="2"/>
    </row>
    <row r="1501" spans="43:46" ht="16.5" customHeight="1">
      <c r="AQ1501" s="2"/>
      <c r="AS1501" s="2"/>
      <c r="AT1501" s="2"/>
    </row>
    <row r="1502" spans="43:46" ht="16.5" customHeight="1">
      <c r="AQ1502" s="2"/>
      <c r="AS1502" s="2"/>
      <c r="AT1502" s="2"/>
    </row>
    <row r="1503" spans="43:46" ht="16.5" customHeight="1">
      <c r="AQ1503" s="2"/>
      <c r="AS1503" s="2"/>
      <c r="AT1503" s="2"/>
    </row>
    <row r="1504" spans="43:46" ht="16.5" customHeight="1">
      <c r="AQ1504" s="2"/>
      <c r="AS1504" s="2"/>
      <c r="AT1504" s="2"/>
    </row>
    <row r="1505" spans="43:46" ht="16.5" customHeight="1">
      <c r="AQ1505" s="2"/>
      <c r="AS1505" s="2"/>
      <c r="AT1505" s="2"/>
    </row>
    <row r="1506" spans="43:46" ht="16.5" customHeight="1">
      <c r="AQ1506" s="2"/>
      <c r="AS1506" s="2"/>
      <c r="AT1506" s="2"/>
    </row>
    <row r="1507" spans="43:46" ht="16.5" customHeight="1">
      <c r="AQ1507" s="2"/>
      <c r="AS1507" s="2"/>
      <c r="AT1507" s="2"/>
    </row>
    <row r="1508" spans="43:46" ht="16.5" customHeight="1">
      <c r="AQ1508" s="2"/>
      <c r="AS1508" s="2"/>
      <c r="AT1508" s="2"/>
    </row>
    <row r="1509" spans="43:46" ht="16.5" customHeight="1">
      <c r="AQ1509" s="2"/>
      <c r="AS1509" s="2"/>
      <c r="AT1509" s="2"/>
    </row>
    <row r="1510" spans="43:46" ht="16.5" customHeight="1">
      <c r="AQ1510" s="2"/>
      <c r="AS1510" s="2"/>
      <c r="AT1510" s="2"/>
    </row>
    <row r="1511" spans="43:46" ht="16.5" customHeight="1">
      <c r="AQ1511" s="2"/>
      <c r="AS1511" s="2"/>
      <c r="AT1511" s="2"/>
    </row>
    <row r="1512" spans="43:46" ht="16.5" customHeight="1">
      <c r="AQ1512" s="2"/>
      <c r="AS1512" s="2"/>
      <c r="AT1512" s="2"/>
    </row>
    <row r="1513" spans="43:46" ht="16.5" customHeight="1">
      <c r="AQ1513" s="2"/>
      <c r="AS1513" s="2"/>
      <c r="AT1513" s="2"/>
    </row>
    <row r="1514" spans="43:46" ht="16.5" customHeight="1">
      <c r="AQ1514" s="2"/>
      <c r="AS1514" s="2"/>
      <c r="AT1514" s="2"/>
    </row>
    <row r="1515" spans="43:46" ht="16.5" customHeight="1">
      <c r="AQ1515" s="2"/>
      <c r="AS1515" s="2"/>
      <c r="AT1515" s="2"/>
    </row>
    <row r="1516" spans="43:46" ht="16.5" customHeight="1">
      <c r="AQ1516" s="2"/>
      <c r="AS1516" s="2"/>
      <c r="AT1516" s="2"/>
    </row>
    <row r="1517" spans="43:46" ht="16.5" customHeight="1">
      <c r="AQ1517" s="2"/>
      <c r="AS1517" s="2"/>
      <c r="AT1517" s="2"/>
    </row>
    <row r="1518" spans="43:46" ht="16.5" customHeight="1">
      <c r="AQ1518" s="2"/>
      <c r="AS1518" s="2"/>
      <c r="AT1518" s="2"/>
    </row>
    <row r="1519" spans="43:46" ht="16.5" customHeight="1">
      <c r="AQ1519" s="2"/>
      <c r="AS1519" s="2"/>
      <c r="AT1519" s="2"/>
    </row>
    <row r="1520" spans="43:46" ht="16.5" customHeight="1">
      <c r="AQ1520" s="2"/>
      <c r="AS1520" s="2"/>
      <c r="AT1520" s="2"/>
    </row>
    <row r="1521" spans="43:46" ht="16.5" customHeight="1">
      <c r="AQ1521" s="2"/>
      <c r="AS1521" s="2"/>
      <c r="AT1521" s="2"/>
    </row>
    <row r="1522" spans="43:46" ht="16.5" customHeight="1">
      <c r="AQ1522" s="2"/>
      <c r="AS1522" s="2"/>
      <c r="AT1522" s="2"/>
    </row>
    <row r="1523" spans="43:46" ht="16.5" customHeight="1">
      <c r="AQ1523" s="2"/>
      <c r="AS1523" s="2"/>
      <c r="AT1523" s="2"/>
    </row>
    <row r="1524" spans="43:46" ht="16.5" customHeight="1">
      <c r="AQ1524" s="2"/>
      <c r="AS1524" s="2"/>
      <c r="AT1524" s="2"/>
    </row>
    <row r="1525" spans="43:46" ht="16.5" customHeight="1">
      <c r="AQ1525" s="2"/>
      <c r="AS1525" s="2"/>
      <c r="AT1525" s="2"/>
    </row>
    <row r="1526" spans="45:46" ht="16.5" customHeight="1">
      <c r="AS1526" s="2"/>
      <c r="AT1526" s="2"/>
    </row>
    <row r="1527" spans="43:46" ht="16.5" customHeight="1">
      <c r="AQ1527" s="2"/>
      <c r="AS1527" s="2"/>
      <c r="AT1527" s="2"/>
    </row>
    <row r="1528" spans="43:46" ht="16.5" customHeight="1">
      <c r="AQ1528" s="2"/>
      <c r="AS1528" s="2"/>
      <c r="AT1528" s="2"/>
    </row>
    <row r="1529" spans="43:46" ht="16.5" customHeight="1">
      <c r="AQ1529" s="2"/>
      <c r="AS1529" s="2"/>
      <c r="AT1529" s="2"/>
    </row>
    <row r="1530" spans="43:46" ht="16.5" customHeight="1">
      <c r="AQ1530" s="2"/>
      <c r="AS1530" s="2"/>
      <c r="AT1530" s="2"/>
    </row>
    <row r="1531" spans="43:46" ht="16.5" customHeight="1">
      <c r="AQ1531" s="2"/>
      <c r="AS1531" s="2"/>
      <c r="AT1531" s="2"/>
    </row>
    <row r="1532" spans="43:46" ht="16.5" customHeight="1">
      <c r="AQ1532" s="2"/>
      <c r="AS1532" s="2"/>
      <c r="AT1532" s="2"/>
    </row>
    <row r="1533" spans="43:46" ht="16.5" customHeight="1">
      <c r="AQ1533" s="2"/>
      <c r="AS1533" s="2"/>
      <c r="AT1533" s="2"/>
    </row>
    <row r="1534" spans="43:46" ht="16.5" customHeight="1">
      <c r="AQ1534" s="2"/>
      <c r="AS1534" s="2"/>
      <c r="AT1534" s="2"/>
    </row>
    <row r="1535" spans="43:46" ht="16.5" customHeight="1">
      <c r="AQ1535" s="2"/>
      <c r="AS1535" s="2"/>
      <c r="AT1535" s="2"/>
    </row>
    <row r="1536" spans="43:46" ht="16.5" customHeight="1">
      <c r="AQ1536" s="2"/>
      <c r="AS1536" s="2"/>
      <c r="AT1536" s="2"/>
    </row>
    <row r="1537" spans="45:46" ht="16.5" customHeight="1">
      <c r="AS1537" s="2"/>
      <c r="AT1537" s="2"/>
    </row>
    <row r="1538" spans="45:46" ht="16.5" customHeight="1">
      <c r="AS1538" s="2"/>
      <c r="AT1538" s="2"/>
    </row>
    <row r="1539" spans="45:46" ht="16.5" customHeight="1">
      <c r="AS1539" s="2"/>
      <c r="AT1539" s="2"/>
    </row>
    <row r="1540" spans="45:46" ht="16.5" customHeight="1">
      <c r="AS1540" s="2"/>
      <c r="AT1540" s="2"/>
    </row>
    <row r="1541" spans="45:46" ht="16.5" customHeight="1">
      <c r="AS1541" s="2"/>
      <c r="AT1541" s="2"/>
    </row>
    <row r="1542" spans="45:46" ht="16.5" customHeight="1">
      <c r="AS1542" s="2"/>
      <c r="AT1542" s="2"/>
    </row>
    <row r="1543" spans="45:46" ht="16.5" customHeight="1">
      <c r="AS1543" s="2"/>
      <c r="AT1543" s="2"/>
    </row>
    <row r="1544" spans="45:46" ht="16.5" customHeight="1">
      <c r="AS1544" s="2"/>
      <c r="AT1544" s="2"/>
    </row>
    <row r="1545" spans="45:46" ht="16.5" customHeight="1">
      <c r="AS1545" s="2"/>
      <c r="AT1545" s="2"/>
    </row>
    <row r="1546" spans="45:46" ht="16.5" customHeight="1">
      <c r="AS1546" s="2"/>
      <c r="AT1546" s="2"/>
    </row>
    <row r="1547" spans="45:46" ht="16.5" customHeight="1">
      <c r="AS1547" s="2"/>
      <c r="AT1547" s="2"/>
    </row>
    <row r="1548" spans="43:46" ht="16.5" customHeight="1">
      <c r="AQ1548" s="2"/>
      <c r="AS1548" s="2"/>
      <c r="AT1548" s="2"/>
    </row>
    <row r="1549" spans="43:46" ht="16.5" customHeight="1">
      <c r="AQ1549" s="2"/>
      <c r="AS1549" s="2"/>
      <c r="AT1549" s="2"/>
    </row>
    <row r="1550" spans="43:46" ht="16.5" customHeight="1">
      <c r="AQ1550" s="2"/>
      <c r="AS1550" s="2"/>
      <c r="AT1550" s="2"/>
    </row>
    <row r="1551" spans="43:46" ht="16.5" customHeight="1">
      <c r="AQ1551" s="2"/>
      <c r="AS1551" s="2"/>
      <c r="AT1551" s="2"/>
    </row>
    <row r="1552" spans="43:46" ht="16.5" customHeight="1">
      <c r="AQ1552" s="2"/>
      <c r="AS1552" s="2"/>
      <c r="AT1552" s="2"/>
    </row>
    <row r="1553" spans="43:46" ht="16.5" customHeight="1">
      <c r="AQ1553" s="2"/>
      <c r="AS1553" s="2"/>
      <c r="AT1553" s="2"/>
    </row>
    <row r="1554" spans="43:46" ht="16.5" customHeight="1">
      <c r="AQ1554" s="2"/>
      <c r="AS1554" s="2"/>
      <c r="AT1554" s="2"/>
    </row>
    <row r="1555" spans="43:46" ht="16.5" customHeight="1">
      <c r="AQ1555" s="2"/>
      <c r="AS1555" s="2"/>
      <c r="AT1555" s="2"/>
    </row>
    <row r="1556" spans="43:46" ht="16.5" customHeight="1">
      <c r="AQ1556" s="2"/>
      <c r="AS1556" s="2"/>
      <c r="AT1556" s="2"/>
    </row>
    <row r="1557" spans="43:46" ht="16.5" customHeight="1">
      <c r="AQ1557" s="2"/>
      <c r="AS1557" s="2"/>
      <c r="AT1557" s="2"/>
    </row>
    <row r="1558" spans="43:46" ht="16.5" customHeight="1">
      <c r="AQ1558" s="2"/>
      <c r="AS1558" s="2"/>
      <c r="AT1558" s="2"/>
    </row>
    <row r="1559" spans="43:46" ht="16.5" customHeight="1">
      <c r="AQ1559" s="2"/>
      <c r="AS1559" s="2"/>
      <c r="AT1559" s="2"/>
    </row>
    <row r="1560" spans="43:46" ht="16.5" customHeight="1">
      <c r="AQ1560" s="2"/>
      <c r="AS1560" s="2"/>
      <c r="AT1560" s="2"/>
    </row>
    <row r="1561" spans="43:46" ht="16.5" customHeight="1">
      <c r="AQ1561" s="2"/>
      <c r="AS1561" s="2"/>
      <c r="AT1561" s="2"/>
    </row>
    <row r="1562" spans="43:46" ht="16.5" customHeight="1">
      <c r="AQ1562" s="2"/>
      <c r="AS1562" s="2"/>
      <c r="AT1562" s="2"/>
    </row>
    <row r="1563" spans="43:46" ht="16.5" customHeight="1">
      <c r="AQ1563" s="2"/>
      <c r="AS1563" s="2"/>
      <c r="AT1563" s="2"/>
    </row>
    <row r="1564" spans="43:46" ht="16.5" customHeight="1">
      <c r="AQ1564" s="2"/>
      <c r="AS1564" s="2"/>
      <c r="AT1564" s="2"/>
    </row>
    <row r="1565" spans="43:46" ht="16.5" customHeight="1">
      <c r="AQ1565" s="2"/>
      <c r="AS1565" s="2"/>
      <c r="AT1565" s="2"/>
    </row>
    <row r="1566" spans="43:46" ht="16.5" customHeight="1">
      <c r="AQ1566" s="2"/>
      <c r="AS1566" s="2"/>
      <c r="AT1566" s="2"/>
    </row>
    <row r="1567" spans="43:46" ht="16.5" customHeight="1">
      <c r="AQ1567" s="2"/>
      <c r="AS1567" s="2"/>
      <c r="AT1567" s="2"/>
    </row>
    <row r="1568" spans="43:46" ht="16.5" customHeight="1">
      <c r="AQ1568" s="2"/>
      <c r="AS1568" s="2"/>
      <c r="AT1568" s="2"/>
    </row>
    <row r="1569" spans="43:46" ht="16.5" customHeight="1">
      <c r="AQ1569" s="2"/>
      <c r="AS1569" s="2"/>
      <c r="AT1569" s="2"/>
    </row>
    <row r="1570" spans="43:46" ht="16.5" customHeight="1">
      <c r="AQ1570" s="2"/>
      <c r="AS1570" s="2"/>
      <c r="AT1570" s="2"/>
    </row>
    <row r="1571" spans="43:46" ht="16.5" customHeight="1">
      <c r="AQ1571" s="2"/>
      <c r="AS1571" s="2"/>
      <c r="AT1571" s="2"/>
    </row>
    <row r="1572" spans="43:46" ht="16.5" customHeight="1">
      <c r="AQ1572" s="2"/>
      <c r="AS1572" s="2"/>
      <c r="AT1572" s="2"/>
    </row>
    <row r="1573" spans="43:46" ht="16.5" customHeight="1">
      <c r="AQ1573" s="2"/>
      <c r="AS1573" s="2"/>
      <c r="AT1573" s="2"/>
    </row>
    <row r="1574" spans="43:46" ht="16.5" customHeight="1">
      <c r="AQ1574" s="2"/>
      <c r="AS1574" s="2"/>
      <c r="AT1574" s="2"/>
    </row>
    <row r="1575" spans="43:46" ht="16.5" customHeight="1">
      <c r="AQ1575" s="2"/>
      <c r="AS1575" s="2"/>
      <c r="AT1575" s="2"/>
    </row>
    <row r="1576" spans="43:46" ht="16.5" customHeight="1">
      <c r="AQ1576" s="2"/>
      <c r="AS1576" s="2"/>
      <c r="AT1576" s="2"/>
    </row>
    <row r="1577" spans="43:46" ht="16.5" customHeight="1">
      <c r="AQ1577" s="2"/>
      <c r="AS1577" s="2"/>
      <c r="AT1577" s="2"/>
    </row>
    <row r="1578" spans="43:46" ht="16.5" customHeight="1">
      <c r="AQ1578" s="2"/>
      <c r="AS1578" s="2"/>
      <c r="AT1578" s="2"/>
    </row>
    <row r="1579" spans="43:46" ht="16.5" customHeight="1">
      <c r="AQ1579" s="2"/>
      <c r="AS1579" s="2"/>
      <c r="AT1579" s="2"/>
    </row>
    <row r="1580" spans="43:46" ht="16.5" customHeight="1">
      <c r="AQ1580" s="2"/>
      <c r="AS1580" s="2"/>
      <c r="AT1580" s="2"/>
    </row>
    <row r="1581" spans="43:46" ht="16.5" customHeight="1">
      <c r="AQ1581" s="2"/>
      <c r="AS1581" s="2"/>
      <c r="AT1581" s="2"/>
    </row>
    <row r="1582" spans="43:46" ht="16.5" customHeight="1">
      <c r="AQ1582" s="2"/>
      <c r="AS1582" s="2"/>
      <c r="AT1582" s="2"/>
    </row>
    <row r="1583" spans="43:46" ht="16.5" customHeight="1">
      <c r="AQ1583" s="2"/>
      <c r="AS1583" s="2"/>
      <c r="AT1583" s="2"/>
    </row>
    <row r="1584" spans="43:46" ht="16.5" customHeight="1">
      <c r="AQ1584" s="2"/>
      <c r="AS1584" s="2"/>
      <c r="AT1584" s="2"/>
    </row>
    <row r="1585" spans="43:46" ht="16.5" customHeight="1">
      <c r="AQ1585" s="2"/>
      <c r="AS1585" s="2"/>
      <c r="AT1585" s="2"/>
    </row>
    <row r="1586" spans="43:46" ht="16.5" customHeight="1">
      <c r="AQ1586" s="2"/>
      <c r="AS1586" s="2"/>
      <c r="AT1586" s="2"/>
    </row>
    <row r="1587" spans="43:46" ht="16.5" customHeight="1">
      <c r="AQ1587" s="2"/>
      <c r="AS1587" s="2"/>
      <c r="AT1587" s="2"/>
    </row>
    <row r="1588" spans="43:46" ht="16.5" customHeight="1">
      <c r="AQ1588" s="2"/>
      <c r="AS1588" s="2"/>
      <c r="AT1588" s="2"/>
    </row>
    <row r="1589" spans="43:46" ht="16.5" customHeight="1">
      <c r="AQ1589" s="2"/>
      <c r="AS1589" s="2"/>
      <c r="AT1589" s="2"/>
    </row>
    <row r="1590" spans="45:46" ht="16.5" customHeight="1">
      <c r="AS1590" s="2"/>
      <c r="AT1590" s="2"/>
    </row>
    <row r="1591" spans="43:46" ht="16.5" customHeight="1">
      <c r="AQ1591" s="2"/>
      <c r="AS1591" s="2"/>
      <c r="AT1591" s="2"/>
    </row>
    <row r="1592" spans="43:46" ht="16.5" customHeight="1">
      <c r="AQ1592" s="2"/>
      <c r="AS1592" s="2"/>
      <c r="AT1592" s="2"/>
    </row>
    <row r="1593" spans="43:46" ht="16.5" customHeight="1">
      <c r="AQ1593" s="2"/>
      <c r="AS1593" s="2"/>
      <c r="AT1593" s="2"/>
    </row>
    <row r="1594" spans="43:46" ht="16.5" customHeight="1">
      <c r="AQ1594" s="2"/>
      <c r="AS1594" s="2"/>
      <c r="AT1594" s="2"/>
    </row>
    <row r="1595" spans="43:46" ht="16.5" customHeight="1">
      <c r="AQ1595" s="2"/>
      <c r="AS1595" s="2"/>
      <c r="AT1595" s="2"/>
    </row>
    <row r="1596" spans="43:46" ht="16.5" customHeight="1">
      <c r="AQ1596" s="2"/>
      <c r="AS1596" s="2"/>
      <c r="AT1596" s="2"/>
    </row>
    <row r="1597" spans="43:46" ht="16.5" customHeight="1">
      <c r="AQ1597" s="2"/>
      <c r="AS1597" s="2"/>
      <c r="AT1597" s="2"/>
    </row>
    <row r="1598" spans="43:46" ht="16.5" customHeight="1">
      <c r="AQ1598" s="2"/>
      <c r="AS1598" s="2"/>
      <c r="AT1598" s="2"/>
    </row>
    <row r="1599" spans="43:46" ht="16.5" customHeight="1">
      <c r="AQ1599" s="2"/>
      <c r="AS1599" s="2"/>
      <c r="AT1599" s="2"/>
    </row>
    <row r="1600" spans="43:46" ht="16.5" customHeight="1">
      <c r="AQ1600" s="2"/>
      <c r="AS1600" s="2"/>
      <c r="AT1600" s="2"/>
    </row>
    <row r="1601" spans="43:46" ht="16.5" customHeight="1">
      <c r="AQ1601" s="2"/>
      <c r="AS1601" s="2"/>
      <c r="AT1601" s="2"/>
    </row>
    <row r="1602" spans="43:46" ht="16.5" customHeight="1">
      <c r="AQ1602" s="2"/>
      <c r="AS1602" s="2"/>
      <c r="AT1602" s="2"/>
    </row>
    <row r="1603" spans="43:46" ht="16.5" customHeight="1">
      <c r="AQ1603" s="2"/>
      <c r="AS1603" s="2"/>
      <c r="AT1603" s="2"/>
    </row>
    <row r="1604" spans="43:46" ht="16.5" customHeight="1">
      <c r="AQ1604" s="2"/>
      <c r="AS1604" s="2"/>
      <c r="AT1604" s="2"/>
    </row>
    <row r="1605" spans="43:46" ht="16.5" customHeight="1">
      <c r="AQ1605" s="2"/>
      <c r="AS1605" s="2"/>
      <c r="AT1605" s="2"/>
    </row>
    <row r="1606" spans="43:46" ht="16.5" customHeight="1">
      <c r="AQ1606" s="2"/>
      <c r="AS1606" s="2"/>
      <c r="AT1606" s="2"/>
    </row>
    <row r="1607" spans="43:46" ht="16.5" customHeight="1">
      <c r="AQ1607" s="2"/>
      <c r="AS1607" s="2"/>
      <c r="AT1607" s="2"/>
    </row>
    <row r="1608" spans="43:46" ht="16.5" customHeight="1">
      <c r="AQ1608" s="2"/>
      <c r="AS1608" s="2"/>
      <c r="AT1608" s="2"/>
    </row>
    <row r="1609" spans="43:46" ht="16.5" customHeight="1">
      <c r="AQ1609" s="2"/>
      <c r="AS1609" s="2"/>
      <c r="AT1609" s="2"/>
    </row>
    <row r="1610" spans="43:46" ht="16.5" customHeight="1">
      <c r="AQ1610" s="2"/>
      <c r="AS1610" s="2"/>
      <c r="AT1610" s="2"/>
    </row>
    <row r="1611" spans="43:46" ht="16.5" customHeight="1">
      <c r="AQ1611" s="2"/>
      <c r="AS1611" s="2"/>
      <c r="AT1611" s="2"/>
    </row>
    <row r="1612" spans="43:46" ht="16.5" customHeight="1">
      <c r="AQ1612" s="2"/>
      <c r="AS1612" s="2"/>
      <c r="AT1612" s="2"/>
    </row>
    <row r="1613" spans="43:46" ht="16.5" customHeight="1">
      <c r="AQ1613" s="2"/>
      <c r="AS1613" s="2"/>
      <c r="AT1613" s="2"/>
    </row>
    <row r="1614" spans="43:46" ht="16.5" customHeight="1">
      <c r="AQ1614" s="2"/>
      <c r="AS1614" s="2"/>
      <c r="AT1614" s="2"/>
    </row>
    <row r="1615" spans="43:46" ht="16.5" customHeight="1">
      <c r="AQ1615" s="2"/>
      <c r="AS1615" s="2"/>
      <c r="AT1615" s="2"/>
    </row>
    <row r="1616" spans="43:46" ht="16.5" customHeight="1">
      <c r="AQ1616" s="2"/>
      <c r="AS1616" s="2"/>
      <c r="AT1616" s="2"/>
    </row>
    <row r="1617" spans="43:46" ht="16.5" customHeight="1">
      <c r="AQ1617" s="2"/>
      <c r="AS1617" s="2"/>
      <c r="AT1617" s="2"/>
    </row>
    <row r="1618" spans="43:46" ht="16.5" customHeight="1">
      <c r="AQ1618" s="2"/>
      <c r="AS1618" s="2"/>
      <c r="AT1618" s="2"/>
    </row>
    <row r="1619" spans="43:46" ht="16.5" customHeight="1">
      <c r="AQ1619" s="2"/>
      <c r="AS1619" s="2"/>
      <c r="AT1619" s="2"/>
    </row>
    <row r="1620" spans="43:46" ht="16.5" customHeight="1">
      <c r="AQ1620" s="2"/>
      <c r="AS1620" s="2"/>
      <c r="AT1620" s="2"/>
    </row>
    <row r="1621" spans="43:46" ht="16.5" customHeight="1">
      <c r="AQ1621" s="2"/>
      <c r="AS1621" s="2"/>
      <c r="AT1621" s="2"/>
    </row>
    <row r="1622" spans="43:46" ht="16.5" customHeight="1">
      <c r="AQ1622" s="2"/>
      <c r="AS1622" s="2"/>
      <c r="AT1622" s="2"/>
    </row>
    <row r="1623" spans="43:46" ht="16.5" customHeight="1">
      <c r="AQ1623" s="2"/>
      <c r="AS1623" s="2"/>
      <c r="AT1623" s="2"/>
    </row>
    <row r="1624" spans="43:46" ht="16.5" customHeight="1">
      <c r="AQ1624" s="2"/>
      <c r="AS1624" s="2"/>
      <c r="AT1624" s="2"/>
    </row>
    <row r="1625" spans="43:46" ht="16.5" customHeight="1">
      <c r="AQ1625" s="2"/>
      <c r="AS1625" s="2"/>
      <c r="AT1625" s="2"/>
    </row>
    <row r="1626" spans="43:46" ht="16.5" customHeight="1">
      <c r="AQ1626" s="2"/>
      <c r="AS1626" s="2"/>
      <c r="AT1626" s="2"/>
    </row>
    <row r="1627" spans="43:46" ht="16.5" customHeight="1">
      <c r="AQ1627" s="2"/>
      <c r="AS1627" s="2"/>
      <c r="AT1627" s="2"/>
    </row>
    <row r="1628" spans="43:46" ht="16.5" customHeight="1">
      <c r="AQ1628" s="2"/>
      <c r="AS1628" s="2"/>
      <c r="AT1628" s="2"/>
    </row>
    <row r="1629" spans="43:46" ht="16.5" customHeight="1">
      <c r="AQ1629" s="2"/>
      <c r="AS1629" s="2"/>
      <c r="AT1629" s="2"/>
    </row>
    <row r="1630" spans="43:46" ht="16.5" customHeight="1">
      <c r="AQ1630" s="2"/>
      <c r="AS1630" s="2"/>
      <c r="AT1630" s="2"/>
    </row>
    <row r="1631" spans="43:46" ht="16.5" customHeight="1">
      <c r="AQ1631" s="2"/>
      <c r="AS1631" s="2"/>
      <c r="AT1631" s="2"/>
    </row>
    <row r="1632" spans="43:46" ht="16.5" customHeight="1">
      <c r="AQ1632" s="2"/>
      <c r="AS1632" s="2"/>
      <c r="AT1632" s="2"/>
    </row>
    <row r="1633" spans="43:46" ht="16.5" customHeight="1">
      <c r="AQ1633" s="2"/>
      <c r="AS1633" s="2"/>
      <c r="AT1633" s="2"/>
    </row>
    <row r="1634" spans="43:46" ht="16.5" customHeight="1">
      <c r="AQ1634" s="2"/>
      <c r="AS1634" s="2"/>
      <c r="AT1634" s="2"/>
    </row>
    <row r="1635" spans="43:46" ht="16.5" customHeight="1">
      <c r="AQ1635" s="2"/>
      <c r="AS1635" s="2"/>
      <c r="AT1635" s="2"/>
    </row>
    <row r="1636" spans="45:46" ht="16.5" customHeight="1">
      <c r="AS1636" s="2"/>
      <c r="AT1636" s="2"/>
    </row>
    <row r="1637" spans="43:46" ht="16.5" customHeight="1">
      <c r="AQ1637" s="2"/>
      <c r="AS1637" s="2"/>
      <c r="AT1637" s="2"/>
    </row>
    <row r="1638" spans="43:46" ht="16.5" customHeight="1">
      <c r="AQ1638" s="2"/>
      <c r="AS1638" s="2"/>
      <c r="AT1638" s="2"/>
    </row>
    <row r="1639" spans="43:46" ht="16.5" customHeight="1">
      <c r="AQ1639" s="2"/>
      <c r="AS1639" s="2"/>
      <c r="AT1639" s="2"/>
    </row>
    <row r="1640" spans="43:46" ht="16.5" customHeight="1">
      <c r="AQ1640" s="2"/>
      <c r="AS1640" s="2"/>
      <c r="AT1640" s="2"/>
    </row>
    <row r="1641" spans="45:46" ht="16.5" customHeight="1">
      <c r="AS1641" s="2"/>
      <c r="AT1641" s="2"/>
    </row>
    <row r="1642" spans="43:46" ht="16.5" customHeight="1">
      <c r="AQ1642" s="2"/>
      <c r="AS1642" s="2"/>
      <c r="AT1642" s="2"/>
    </row>
    <row r="1643" spans="43:46" ht="16.5" customHeight="1">
      <c r="AQ1643" s="2"/>
      <c r="AS1643" s="2"/>
      <c r="AT1643" s="2"/>
    </row>
    <row r="1644" spans="43:46" ht="16.5" customHeight="1">
      <c r="AQ1644" s="2"/>
      <c r="AS1644" s="2"/>
      <c r="AT1644" s="2"/>
    </row>
    <row r="1645" spans="45:46" ht="16.5" customHeight="1">
      <c r="AS1645" s="2"/>
      <c r="AT1645" s="2"/>
    </row>
    <row r="1646" spans="43:46" ht="16.5" customHeight="1">
      <c r="AQ1646" s="2"/>
      <c r="AS1646" s="2"/>
      <c r="AT1646" s="2"/>
    </row>
    <row r="1647" spans="45:46" ht="16.5" customHeight="1">
      <c r="AS1647" s="2"/>
      <c r="AT1647" s="2"/>
    </row>
    <row r="1648" spans="43:46" ht="16.5" customHeight="1">
      <c r="AQ1648" s="2"/>
      <c r="AS1648" s="2"/>
      <c r="AT1648" s="2"/>
    </row>
    <row r="1649" spans="43:46" ht="16.5" customHeight="1">
      <c r="AQ1649" s="2"/>
      <c r="AS1649" s="2"/>
      <c r="AT1649" s="2"/>
    </row>
    <row r="1650" spans="43:46" ht="16.5" customHeight="1">
      <c r="AQ1650" s="2"/>
      <c r="AS1650" s="2"/>
      <c r="AT1650" s="2"/>
    </row>
    <row r="1651" spans="43:46" ht="16.5" customHeight="1">
      <c r="AQ1651" s="2"/>
      <c r="AS1651" s="2"/>
      <c r="AT1651" s="2"/>
    </row>
    <row r="1652" spans="43:46" ht="16.5" customHeight="1">
      <c r="AQ1652" s="2"/>
      <c r="AS1652" s="2"/>
      <c r="AT1652" s="2"/>
    </row>
    <row r="1653" spans="43:46" ht="16.5" customHeight="1">
      <c r="AQ1653" s="2"/>
      <c r="AS1653" s="2"/>
      <c r="AT1653" s="2"/>
    </row>
    <row r="1654" spans="43:46" ht="16.5" customHeight="1">
      <c r="AQ1654" s="2"/>
      <c r="AS1654" s="2"/>
      <c r="AT1654" s="2"/>
    </row>
    <row r="1655" spans="43:46" ht="16.5" customHeight="1">
      <c r="AQ1655" s="2"/>
      <c r="AS1655" s="2"/>
      <c r="AT1655" s="2"/>
    </row>
    <row r="1656" spans="43:46" ht="16.5" customHeight="1">
      <c r="AQ1656" s="2"/>
      <c r="AS1656" s="2"/>
      <c r="AT1656" s="2"/>
    </row>
    <row r="1657" spans="43:46" ht="16.5" customHeight="1">
      <c r="AQ1657" s="2"/>
      <c r="AS1657" s="2"/>
      <c r="AT1657" s="2"/>
    </row>
    <row r="1658" spans="43:46" ht="16.5" customHeight="1">
      <c r="AQ1658" s="2"/>
      <c r="AS1658" s="2"/>
      <c r="AT1658" s="2"/>
    </row>
    <row r="1659" spans="43:46" ht="16.5" customHeight="1">
      <c r="AQ1659" s="2"/>
      <c r="AS1659" s="2"/>
      <c r="AT1659" s="2"/>
    </row>
    <row r="1660" spans="43:46" ht="16.5" customHeight="1">
      <c r="AQ1660" s="2"/>
      <c r="AS1660" s="2"/>
      <c r="AT1660" s="2"/>
    </row>
    <row r="1661" spans="43:46" ht="16.5" customHeight="1">
      <c r="AQ1661" s="2"/>
      <c r="AS1661" s="2"/>
      <c r="AT1661" s="2"/>
    </row>
    <row r="1662" spans="45:46" ht="16.5" customHeight="1">
      <c r="AS1662" s="2"/>
      <c r="AT1662" s="2"/>
    </row>
    <row r="1663" spans="43:46" ht="16.5" customHeight="1">
      <c r="AQ1663" s="2"/>
      <c r="AS1663" s="2"/>
      <c r="AT1663" s="2"/>
    </row>
    <row r="1664" spans="43:46" ht="16.5" customHeight="1">
      <c r="AQ1664" s="2"/>
      <c r="AS1664" s="2"/>
      <c r="AT1664" s="2"/>
    </row>
    <row r="1665" spans="43:46" ht="16.5" customHeight="1">
      <c r="AQ1665" s="2"/>
      <c r="AS1665" s="2"/>
      <c r="AT1665" s="2"/>
    </row>
    <row r="1666" spans="43:46" ht="16.5" customHeight="1">
      <c r="AQ1666" s="2"/>
      <c r="AS1666" s="2"/>
      <c r="AT1666" s="2"/>
    </row>
    <row r="1667" spans="43:46" ht="16.5" customHeight="1">
      <c r="AQ1667" s="2"/>
      <c r="AS1667" s="2"/>
      <c r="AT1667" s="2"/>
    </row>
    <row r="1668" spans="43:46" ht="16.5" customHeight="1">
      <c r="AQ1668" s="2"/>
      <c r="AS1668" s="2"/>
      <c r="AT1668" s="2"/>
    </row>
    <row r="1669" spans="43:46" ht="16.5" customHeight="1">
      <c r="AQ1669" s="2"/>
      <c r="AS1669" s="2"/>
      <c r="AT1669" s="2"/>
    </row>
    <row r="1670" spans="43:46" ht="16.5" customHeight="1">
      <c r="AQ1670" s="2"/>
      <c r="AS1670" s="2"/>
      <c r="AT1670" s="2"/>
    </row>
    <row r="1671" spans="43:46" ht="16.5" customHeight="1">
      <c r="AQ1671" s="2"/>
      <c r="AS1671" s="2"/>
      <c r="AT1671" s="2"/>
    </row>
    <row r="1672" spans="43:46" ht="16.5" customHeight="1">
      <c r="AQ1672" s="2"/>
      <c r="AS1672" s="2"/>
      <c r="AT1672" s="2"/>
    </row>
    <row r="1673" spans="45:46" ht="16.5" customHeight="1">
      <c r="AS1673" s="2"/>
      <c r="AT1673" s="2"/>
    </row>
    <row r="1674" spans="45:46" ht="16.5" customHeight="1">
      <c r="AS1674" s="2"/>
      <c r="AT1674" s="2"/>
    </row>
    <row r="1675" spans="45:46" ht="16.5" customHeight="1">
      <c r="AS1675" s="2"/>
      <c r="AT1675" s="2"/>
    </row>
    <row r="1676" spans="45:46" ht="16.5" customHeight="1">
      <c r="AS1676" s="2"/>
      <c r="AT1676" s="2"/>
    </row>
    <row r="1677" spans="45:46" ht="16.5" customHeight="1">
      <c r="AS1677" s="2"/>
      <c r="AT1677" s="2"/>
    </row>
    <row r="1678" spans="45:46" ht="16.5" customHeight="1">
      <c r="AS1678" s="2"/>
      <c r="AT1678" s="2"/>
    </row>
    <row r="1679" spans="45:46" ht="16.5" customHeight="1">
      <c r="AS1679" s="2"/>
      <c r="AT1679" s="2"/>
    </row>
    <row r="1680" spans="45:46" ht="16.5" customHeight="1">
      <c r="AS1680" s="2"/>
      <c r="AT1680" s="2"/>
    </row>
    <row r="1681" spans="45:46" ht="16.5" customHeight="1">
      <c r="AS1681" s="2"/>
      <c r="AT1681" s="2"/>
    </row>
    <row r="1682" spans="45:46" ht="16.5" customHeight="1">
      <c r="AS1682" s="2"/>
      <c r="AT1682" s="2"/>
    </row>
    <row r="1683" spans="45:46" ht="16.5" customHeight="1">
      <c r="AS1683" s="2"/>
      <c r="AT1683" s="2"/>
    </row>
    <row r="1684" spans="45:46" ht="16.5" customHeight="1">
      <c r="AS1684" s="2"/>
      <c r="AT1684" s="2"/>
    </row>
    <row r="1685" spans="45:46" ht="16.5" customHeight="1">
      <c r="AS1685" s="2"/>
      <c r="AT1685" s="2"/>
    </row>
    <row r="1686" spans="43:46" ht="16.5" customHeight="1">
      <c r="AQ1686" s="2"/>
      <c r="AS1686" s="2"/>
      <c r="AT1686" s="2"/>
    </row>
    <row r="1687" spans="45:46" ht="16.5" customHeight="1">
      <c r="AS1687" s="2"/>
      <c r="AT1687" s="2"/>
    </row>
    <row r="1688" spans="43:46" ht="16.5" customHeight="1">
      <c r="AQ1688" s="2"/>
      <c r="AS1688" s="2"/>
      <c r="AT1688" s="2"/>
    </row>
    <row r="1689" spans="43:46" ht="16.5" customHeight="1">
      <c r="AQ1689" s="2"/>
      <c r="AS1689" s="2"/>
      <c r="AT1689" s="2"/>
    </row>
    <row r="1690" spans="43:46" ht="16.5" customHeight="1">
      <c r="AQ1690" s="2"/>
      <c r="AS1690" s="2"/>
      <c r="AT1690" s="2"/>
    </row>
    <row r="1691" spans="43:46" ht="16.5" customHeight="1">
      <c r="AQ1691" s="2"/>
      <c r="AS1691" s="2"/>
      <c r="AT1691" s="2"/>
    </row>
    <row r="1692" spans="43:46" ht="16.5" customHeight="1">
      <c r="AQ1692" s="2"/>
      <c r="AS1692" s="2"/>
      <c r="AT1692" s="2"/>
    </row>
    <row r="1693" spans="45:46" ht="16.5" customHeight="1">
      <c r="AS1693" s="2"/>
      <c r="AT1693" s="2"/>
    </row>
    <row r="1694" spans="43:46" ht="16.5" customHeight="1">
      <c r="AQ1694" s="2"/>
      <c r="AS1694" s="2"/>
      <c r="AT1694" s="2"/>
    </row>
    <row r="1695" spans="43:46" ht="16.5" customHeight="1">
      <c r="AQ1695" s="2"/>
      <c r="AS1695" s="2"/>
      <c r="AT1695" s="2"/>
    </row>
    <row r="1696" spans="43:46" ht="16.5" customHeight="1">
      <c r="AQ1696" s="2"/>
      <c r="AS1696" s="2"/>
      <c r="AT1696" s="2"/>
    </row>
    <row r="1697" spans="43:46" ht="16.5" customHeight="1">
      <c r="AQ1697" s="2"/>
      <c r="AS1697" s="2"/>
      <c r="AT1697" s="2"/>
    </row>
    <row r="1698" spans="43:46" ht="16.5" customHeight="1">
      <c r="AQ1698" s="2"/>
      <c r="AS1698" s="2"/>
      <c r="AT1698" s="2"/>
    </row>
    <row r="1699" spans="43:46" ht="16.5" customHeight="1">
      <c r="AQ1699" s="2"/>
      <c r="AS1699" s="2"/>
      <c r="AT1699" s="2"/>
    </row>
    <row r="1700" spans="43:46" ht="16.5" customHeight="1">
      <c r="AQ1700" s="2"/>
      <c r="AS1700" s="2"/>
      <c r="AT1700" s="2"/>
    </row>
    <row r="1701" spans="43:46" ht="16.5" customHeight="1">
      <c r="AQ1701" s="2"/>
      <c r="AS1701" s="2"/>
      <c r="AT1701" s="2"/>
    </row>
    <row r="1702" spans="45:46" ht="16.5" customHeight="1">
      <c r="AS1702" s="2"/>
      <c r="AT1702" s="2"/>
    </row>
    <row r="1703" spans="43:46" ht="16.5" customHeight="1">
      <c r="AQ1703" s="2"/>
      <c r="AS1703" s="2"/>
      <c r="AT1703" s="2"/>
    </row>
    <row r="1704" spans="43:46" ht="16.5" customHeight="1">
      <c r="AQ1704" s="2"/>
      <c r="AS1704" s="2"/>
      <c r="AT1704" s="2"/>
    </row>
    <row r="1705" spans="43:46" ht="16.5" customHeight="1">
      <c r="AQ1705" s="2"/>
      <c r="AS1705" s="2"/>
      <c r="AT1705" s="2"/>
    </row>
    <row r="1706" spans="43:46" ht="16.5" customHeight="1">
      <c r="AQ1706" s="2"/>
      <c r="AS1706" s="2"/>
      <c r="AT1706" s="2"/>
    </row>
    <row r="1707" spans="43:46" ht="16.5" customHeight="1">
      <c r="AQ1707" s="2"/>
      <c r="AS1707" s="2"/>
      <c r="AT1707" s="2"/>
    </row>
    <row r="1708" spans="43:46" ht="16.5" customHeight="1">
      <c r="AQ1708" s="2"/>
      <c r="AS1708" s="2"/>
      <c r="AT1708" s="2"/>
    </row>
    <row r="1709" spans="43:46" ht="16.5" customHeight="1">
      <c r="AQ1709" s="2"/>
      <c r="AS1709" s="2"/>
      <c r="AT1709" s="2"/>
    </row>
    <row r="1710" spans="45:46" ht="16.5" customHeight="1">
      <c r="AS1710" s="2"/>
      <c r="AT1710" s="2"/>
    </row>
    <row r="1711" spans="45:46" ht="16.5" customHeight="1">
      <c r="AS1711" s="2"/>
      <c r="AT1711" s="2"/>
    </row>
    <row r="1712" spans="45:46" ht="16.5" customHeight="1">
      <c r="AS1712" s="2"/>
      <c r="AT1712" s="2"/>
    </row>
    <row r="1713" spans="45:46" ht="16.5" customHeight="1">
      <c r="AS1713" s="2"/>
      <c r="AT1713" s="2"/>
    </row>
    <row r="1714" spans="45:46" ht="16.5" customHeight="1">
      <c r="AS1714" s="2"/>
      <c r="AT1714" s="2"/>
    </row>
    <row r="1715" spans="45:46" ht="16.5" customHeight="1">
      <c r="AS1715" s="2"/>
      <c r="AT1715" s="2"/>
    </row>
    <row r="1716" spans="45:46" ht="16.5" customHeight="1">
      <c r="AS1716" s="2"/>
      <c r="AT1716" s="2"/>
    </row>
    <row r="1717" spans="45:46" ht="16.5" customHeight="1">
      <c r="AS1717" s="2"/>
      <c r="AT1717" s="2"/>
    </row>
    <row r="1718" spans="45:46" ht="16.5" customHeight="1">
      <c r="AS1718" s="2"/>
      <c r="AT1718" s="2"/>
    </row>
    <row r="1719" spans="45:46" ht="16.5" customHeight="1">
      <c r="AS1719" s="2"/>
      <c r="AT1719" s="2"/>
    </row>
    <row r="1720" spans="45:46" ht="16.5" customHeight="1">
      <c r="AS1720" s="2"/>
      <c r="AT1720" s="2"/>
    </row>
    <row r="1721" spans="45:46" ht="16.5" customHeight="1">
      <c r="AS1721" s="2"/>
      <c r="AT1721" s="2"/>
    </row>
    <row r="1722" spans="45:46" ht="16.5" customHeight="1">
      <c r="AS1722" s="2"/>
      <c r="AT1722" s="2"/>
    </row>
  </sheetData>
  <sheetProtection/>
  <conditionalFormatting sqref="BR1 AX1:AX65536">
    <cfRule type="cellIs" priority="1" dxfId="0" operator="equal" stopIfTrue="1">
      <formula>"N"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T63"/>
  <sheetViews>
    <sheetView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6" width="2.7109375" style="0" customWidth="1"/>
    <col min="7" max="7" width="14.28125" style="0" customWidth="1"/>
    <col min="8" max="9" width="2.7109375" style="0" customWidth="1"/>
    <col min="10" max="10" width="12.140625" style="0" bestFit="1" customWidth="1"/>
    <col min="11" max="11" width="11.8515625" style="0" bestFit="1" customWidth="1"/>
    <col min="12" max="13" width="12.421875" style="0" bestFit="1" customWidth="1"/>
    <col min="15" max="16" width="12.7109375" style="0" bestFit="1" customWidth="1"/>
    <col min="17" max="17" width="13.7109375" style="0" bestFit="1" customWidth="1"/>
    <col min="18" max="18" width="13.28125" style="0" bestFit="1" customWidth="1"/>
    <col min="19" max="20" width="12.7109375" style="0" bestFit="1" customWidth="1"/>
    <col min="22" max="22" width="12.57421875" style="0" customWidth="1"/>
    <col min="23" max="23" width="11.7109375" style="0" customWidth="1"/>
    <col min="24" max="24" width="12.140625" style="0" customWidth="1"/>
    <col min="25" max="25" width="12.421875" style="0" customWidth="1"/>
    <col min="26" max="27" width="12.421875" style="0" bestFit="1" customWidth="1"/>
    <col min="29" max="29" width="12.140625" style="0" customWidth="1"/>
    <col min="30" max="30" width="11.28125" style="0" customWidth="1"/>
    <col min="31" max="31" width="12.8515625" style="0" customWidth="1"/>
    <col min="32" max="32" width="11.57421875" style="0" customWidth="1"/>
    <col min="33" max="34" width="12.421875" style="0" bestFit="1" customWidth="1"/>
    <col min="36" max="36" width="11.140625" style="0" customWidth="1"/>
    <col min="37" max="37" width="11.7109375" style="0" customWidth="1"/>
    <col min="38" max="38" width="13.140625" style="0" customWidth="1"/>
    <col min="39" max="39" width="11.8515625" style="0" customWidth="1"/>
    <col min="40" max="41" width="12.421875" style="0" bestFit="1" customWidth="1"/>
    <col min="43" max="43" width="12.140625" style="0" customWidth="1"/>
    <col min="44" max="44" width="11.421875" style="0" customWidth="1"/>
    <col min="45" max="46" width="12.421875" style="0" bestFit="1" customWidth="1"/>
  </cols>
  <sheetData>
    <row r="1" spans="10:46" ht="12.75">
      <c r="J1" s="89" t="s">
        <v>18</v>
      </c>
      <c r="K1" s="89"/>
      <c r="L1" s="89"/>
      <c r="M1" s="89"/>
      <c r="O1" s="89" t="s">
        <v>19</v>
      </c>
      <c r="P1" s="89"/>
      <c r="Q1" s="89"/>
      <c r="R1" s="89"/>
      <c r="S1" s="89"/>
      <c r="T1" s="89"/>
      <c r="V1" s="89" t="s">
        <v>20</v>
      </c>
      <c r="W1" s="89"/>
      <c r="X1" s="89"/>
      <c r="Y1" s="89"/>
      <c r="Z1" s="89"/>
      <c r="AA1" s="89"/>
      <c r="AC1" s="89" t="s">
        <v>20</v>
      </c>
      <c r="AD1" s="89"/>
      <c r="AE1" s="89"/>
      <c r="AF1" s="89"/>
      <c r="AG1" s="89"/>
      <c r="AH1" s="89"/>
      <c r="AJ1" s="89" t="s">
        <v>21</v>
      </c>
      <c r="AK1" s="89"/>
      <c r="AL1" s="89"/>
      <c r="AM1" s="89"/>
      <c r="AN1" s="89"/>
      <c r="AO1" s="89"/>
      <c r="AQ1" s="89" t="s">
        <v>22</v>
      </c>
      <c r="AR1" s="89"/>
      <c r="AS1" s="89"/>
      <c r="AT1" s="89"/>
    </row>
    <row r="2" spans="2:46" ht="12.75">
      <c r="B2" s="3"/>
      <c r="C2" t="s">
        <v>26</v>
      </c>
      <c r="G2" t="str">
        <f>"01/01/2017"</f>
        <v>01/01/2017</v>
      </c>
      <c r="J2" t="s">
        <v>11</v>
      </c>
      <c r="K2" s="3" t="s">
        <v>17</v>
      </c>
      <c r="L2" s="3" t="s">
        <v>25</v>
      </c>
      <c r="M2" s="3" t="s">
        <v>25</v>
      </c>
      <c r="O2" t="s">
        <v>2</v>
      </c>
      <c r="P2" t="s">
        <v>2</v>
      </c>
      <c r="Q2" t="s">
        <v>11</v>
      </c>
      <c r="R2" s="3" t="s">
        <v>17</v>
      </c>
      <c r="S2" s="76" t="s">
        <v>25</v>
      </c>
      <c r="T2" s="76" t="s">
        <v>25</v>
      </c>
      <c r="V2" t="s">
        <v>2</v>
      </c>
      <c r="W2" t="s">
        <v>2</v>
      </c>
      <c r="X2" t="s">
        <v>11</v>
      </c>
      <c r="Y2" s="3" t="s">
        <v>17</v>
      </c>
      <c r="Z2" s="3" t="s">
        <v>25</v>
      </c>
      <c r="AA2" s="3" t="s">
        <v>25</v>
      </c>
      <c r="AC2" t="s">
        <v>2</v>
      </c>
      <c r="AD2" t="s">
        <v>2</v>
      </c>
      <c r="AE2" t="s">
        <v>11</v>
      </c>
      <c r="AF2" s="3" t="s">
        <v>17</v>
      </c>
      <c r="AG2" s="3" t="s">
        <v>25</v>
      </c>
      <c r="AH2" s="3" t="s">
        <v>25</v>
      </c>
      <c r="AJ2" t="s">
        <v>2</v>
      </c>
      <c r="AK2" t="s">
        <v>2</v>
      </c>
      <c r="AL2" t="s">
        <v>11</v>
      </c>
      <c r="AM2" s="3" t="s">
        <v>17</v>
      </c>
      <c r="AN2" s="3" t="s">
        <v>25</v>
      </c>
      <c r="AO2" s="3" t="s">
        <v>25</v>
      </c>
      <c r="AQ2" t="s">
        <v>11</v>
      </c>
      <c r="AR2" s="3" t="s">
        <v>17</v>
      </c>
      <c r="AS2" s="3" t="s">
        <v>25</v>
      </c>
      <c r="AT2" s="3" t="s">
        <v>25</v>
      </c>
    </row>
    <row r="3" spans="10:46" ht="12.75">
      <c r="J3" t="s">
        <v>12</v>
      </c>
      <c r="L3" s="2" t="str">
        <f>"&gt;="&amp;$G$2</f>
        <v>&gt;=01/01/2017</v>
      </c>
      <c r="M3" s="2" t="str">
        <f>"&lt;="&amp;$G$4</f>
        <v>&lt;=31/03/2017</v>
      </c>
      <c r="O3" s="4" t="str">
        <f>"&gt;= 0"</f>
        <v>&gt;= 0</v>
      </c>
      <c r="P3" s="4" t="str">
        <f>"&lt;= 30"</f>
        <v>&lt;= 30</v>
      </c>
      <c r="Q3" t="s">
        <v>12</v>
      </c>
      <c r="S3" s="2" t="str">
        <f>"&gt;="&amp;$G$2</f>
        <v>&gt;=01/01/2017</v>
      </c>
      <c r="T3" s="2" t="str">
        <f>"&lt;="&amp;$G$4</f>
        <v>&lt;=31/03/2017</v>
      </c>
      <c r="V3" s="4" t="str">
        <f>"&gt; 30"</f>
        <v>&gt; 30</v>
      </c>
      <c r="W3" s="4" t="str">
        <f>"&lt;= 60"</f>
        <v>&lt;= 60</v>
      </c>
      <c r="X3" t="s">
        <v>12</v>
      </c>
      <c r="Z3" s="2" t="str">
        <f>"&gt;="&amp;$G$2</f>
        <v>&gt;=01/01/2017</v>
      </c>
      <c r="AA3" s="2" t="str">
        <f>"&lt;="&amp;$G$4</f>
        <v>&lt;=31/03/2017</v>
      </c>
      <c r="AC3" s="4" t="str">
        <f>"&gt; 60"</f>
        <v>&gt; 60</v>
      </c>
      <c r="AD3" s="4" t="str">
        <f>"&lt;= 90"</f>
        <v>&lt;= 90</v>
      </c>
      <c r="AE3" t="s">
        <v>12</v>
      </c>
      <c r="AG3" s="2" t="str">
        <f>"&gt;="&amp;$G$2</f>
        <v>&gt;=01/01/2017</v>
      </c>
      <c r="AH3" s="2" t="str">
        <f>"&lt;="&amp;$G$4</f>
        <v>&lt;=31/03/2017</v>
      </c>
      <c r="AJ3" s="4" t="str">
        <f>"&gt; 90"</f>
        <v>&gt; 90</v>
      </c>
      <c r="AK3" s="4" t="str">
        <f>"&lt;= 999999"</f>
        <v>&lt;= 999999</v>
      </c>
      <c r="AL3" t="s">
        <v>12</v>
      </c>
      <c r="AN3" s="2" t="str">
        <f>"&gt;="&amp;$G$2</f>
        <v>&gt;=01/01/2017</v>
      </c>
      <c r="AO3" s="2" t="str">
        <f>"&lt;="&amp;$G$4</f>
        <v>&lt;=31/03/2017</v>
      </c>
      <c r="AQ3" s="4" t="s">
        <v>14</v>
      </c>
      <c r="AS3" s="2" t="str">
        <f>"&gt;="&amp;$G$2</f>
        <v>&gt;=01/01/2017</v>
      </c>
      <c r="AT3" s="2" t="str">
        <f>"&lt;="&amp;$G$4</f>
        <v>&lt;=31/03/2017</v>
      </c>
    </row>
    <row r="4" spans="3:46" ht="12.75">
      <c r="C4" t="s">
        <v>27</v>
      </c>
      <c r="D4" s="4"/>
      <c r="G4" t="str">
        <f>"31/03/2017"</f>
        <v>31/03/2017</v>
      </c>
      <c r="L4" s="2"/>
      <c r="M4" s="2"/>
      <c r="O4" s="4"/>
      <c r="P4" s="4"/>
      <c r="S4" s="2"/>
      <c r="T4" s="2"/>
      <c r="V4" s="4"/>
      <c r="W4" s="4"/>
      <c r="Z4" s="2"/>
      <c r="AA4" s="2"/>
      <c r="AC4" s="4"/>
      <c r="AD4" s="4"/>
      <c r="AG4" s="2"/>
      <c r="AH4" s="2"/>
      <c r="AJ4" s="4"/>
      <c r="AK4" s="4"/>
      <c r="AN4" s="2"/>
      <c r="AO4" s="2"/>
      <c r="AQ4" s="4"/>
      <c r="AS4" s="2"/>
      <c r="AT4" s="2"/>
    </row>
    <row r="5" spans="12:46" ht="12.75">
      <c r="L5" s="2"/>
      <c r="M5" s="2"/>
      <c r="O5" s="4"/>
      <c r="P5" s="4"/>
      <c r="S5" s="2"/>
      <c r="T5" s="2"/>
      <c r="V5" s="4"/>
      <c r="W5" s="4"/>
      <c r="Z5" s="2"/>
      <c r="AA5" s="2"/>
      <c r="AC5" s="4"/>
      <c r="AD5" s="4"/>
      <c r="AG5" s="2"/>
      <c r="AH5" s="2"/>
      <c r="AJ5" s="4"/>
      <c r="AK5" s="4"/>
      <c r="AN5" s="2"/>
      <c r="AO5" s="2"/>
      <c r="AQ5" s="4"/>
      <c r="AS5" s="2"/>
      <c r="AT5" s="2"/>
    </row>
    <row r="6" spans="3:46" ht="12.75">
      <c r="C6" t="s">
        <v>28</v>
      </c>
      <c r="D6" s="4"/>
      <c r="E6" s="4"/>
      <c r="G6">
        <v>2017</v>
      </c>
      <c r="J6" s="89"/>
      <c r="K6" s="89"/>
      <c r="L6" s="89"/>
      <c r="M6" s="89"/>
      <c r="O6" s="89"/>
      <c r="P6" s="89"/>
      <c r="Q6" s="89"/>
      <c r="R6" s="89"/>
      <c r="S6" s="89"/>
      <c r="T6" s="89"/>
      <c r="V6" s="89"/>
      <c r="W6" s="89"/>
      <c r="X6" s="89"/>
      <c r="Y6" s="89"/>
      <c r="Z6" s="89"/>
      <c r="AA6" s="89"/>
      <c r="AC6" s="89"/>
      <c r="AD6" s="89"/>
      <c r="AE6" s="89"/>
      <c r="AF6" s="89"/>
      <c r="AG6" s="89"/>
      <c r="AH6" s="89"/>
      <c r="AJ6" s="89"/>
      <c r="AK6" s="89"/>
      <c r="AL6" s="89"/>
      <c r="AM6" s="89"/>
      <c r="AN6" s="89"/>
      <c r="AO6" s="89"/>
      <c r="AQ6" s="89"/>
      <c r="AR6" s="89"/>
      <c r="AS6" s="89"/>
      <c r="AT6" s="89"/>
    </row>
    <row r="7" spans="11:46" ht="12.75">
      <c r="K7" s="3"/>
      <c r="L7" s="3"/>
      <c r="M7" s="3"/>
      <c r="R7" s="3"/>
      <c r="S7" s="3"/>
      <c r="T7" s="3"/>
      <c r="Y7" s="3"/>
      <c r="Z7" s="3"/>
      <c r="AA7" s="3"/>
      <c r="AF7" s="3"/>
      <c r="AG7" s="3"/>
      <c r="AH7" s="3"/>
      <c r="AM7" s="3"/>
      <c r="AN7" s="3"/>
      <c r="AO7" s="3"/>
      <c r="AR7" s="3"/>
      <c r="AS7" s="3"/>
      <c r="AT7" s="3"/>
    </row>
    <row r="8" spans="3:46" ht="12.75">
      <c r="C8" t="s">
        <v>29</v>
      </c>
      <c r="G8" s="2">
        <f>DATE($G$6,1,1)</f>
        <v>42736</v>
      </c>
      <c r="J8" s="89" t="s">
        <v>18</v>
      </c>
      <c r="K8" s="89"/>
      <c r="L8" s="89"/>
      <c r="M8" s="89"/>
      <c r="O8" s="89" t="s">
        <v>19</v>
      </c>
      <c r="P8" s="89"/>
      <c r="Q8" s="89"/>
      <c r="R8" s="89"/>
      <c r="S8" s="89"/>
      <c r="T8" s="89"/>
      <c r="V8" s="89" t="s">
        <v>20</v>
      </c>
      <c r="W8" s="89"/>
      <c r="X8" s="89"/>
      <c r="Y8" s="89"/>
      <c r="Z8" s="89"/>
      <c r="AA8" s="89"/>
      <c r="AC8" s="89" t="s">
        <v>20</v>
      </c>
      <c r="AD8" s="89"/>
      <c r="AE8" s="89"/>
      <c r="AF8" s="89"/>
      <c r="AG8" s="89"/>
      <c r="AH8" s="89"/>
      <c r="AJ8" s="89" t="s">
        <v>21</v>
      </c>
      <c r="AK8" s="89"/>
      <c r="AL8" s="89"/>
      <c r="AM8" s="89"/>
      <c r="AN8" s="89"/>
      <c r="AO8" s="89"/>
      <c r="AQ8" s="89" t="s">
        <v>22</v>
      </c>
      <c r="AR8" s="89"/>
      <c r="AS8" s="89"/>
      <c r="AT8" s="89"/>
    </row>
    <row r="9" spans="4:46" ht="12.75">
      <c r="D9" s="4"/>
      <c r="E9" s="4"/>
      <c r="G9" s="2">
        <f>DATE($G$6,1,31)</f>
        <v>42766</v>
      </c>
      <c r="J9" t="s">
        <v>11</v>
      </c>
      <c r="K9" s="3" t="s">
        <v>17</v>
      </c>
      <c r="L9" s="3" t="s">
        <v>25</v>
      </c>
      <c r="M9" s="3" t="s">
        <v>25</v>
      </c>
      <c r="O9" t="s">
        <v>2</v>
      </c>
      <c r="P9" t="s">
        <v>2</v>
      </c>
      <c r="Q9" t="s">
        <v>11</v>
      </c>
      <c r="R9" s="3" t="s">
        <v>17</v>
      </c>
      <c r="S9" s="3" t="s">
        <v>25</v>
      </c>
      <c r="T9" s="3" t="s">
        <v>25</v>
      </c>
      <c r="V9" t="s">
        <v>2</v>
      </c>
      <c r="W9" t="s">
        <v>2</v>
      </c>
      <c r="X9" t="s">
        <v>11</v>
      </c>
      <c r="Y9" s="3" t="s">
        <v>17</v>
      </c>
      <c r="Z9" s="3" t="s">
        <v>25</v>
      </c>
      <c r="AA9" s="3" t="s">
        <v>25</v>
      </c>
      <c r="AC9" t="s">
        <v>2</v>
      </c>
      <c r="AD9" t="s">
        <v>2</v>
      </c>
      <c r="AE9" t="s">
        <v>11</v>
      </c>
      <c r="AF9" s="3" t="s">
        <v>17</v>
      </c>
      <c r="AG9" s="3" t="s">
        <v>25</v>
      </c>
      <c r="AH9" s="3" t="s">
        <v>25</v>
      </c>
      <c r="AJ9" t="s">
        <v>2</v>
      </c>
      <c r="AK9" t="s">
        <v>2</v>
      </c>
      <c r="AL9" t="s">
        <v>11</v>
      </c>
      <c r="AM9" s="3" t="s">
        <v>17</v>
      </c>
      <c r="AN9" s="3" t="s">
        <v>25</v>
      </c>
      <c r="AO9" s="3" t="s">
        <v>25</v>
      </c>
      <c r="AQ9" t="s">
        <v>11</v>
      </c>
      <c r="AR9" s="3" t="s">
        <v>17</v>
      </c>
      <c r="AS9" s="3" t="s">
        <v>25</v>
      </c>
      <c r="AT9" s="3" t="s">
        <v>25</v>
      </c>
    </row>
    <row r="10" spans="10:46" ht="12.75">
      <c r="J10" t="s">
        <v>12</v>
      </c>
      <c r="L10" s="2" t="str">
        <f>"&gt;="&amp;TEXT($G8,"GG/MM/AAAA")</f>
        <v>&gt;=01/01/2017</v>
      </c>
      <c r="M10" s="2" t="str">
        <f>"&lt;="&amp;TEXT($G9,"GG/MM/AAAA")</f>
        <v>&lt;=31/01/2017</v>
      </c>
      <c r="O10" s="4" t="str">
        <f>"&gt;= 0"</f>
        <v>&gt;= 0</v>
      </c>
      <c r="P10" s="4" t="str">
        <f>"&lt;= 30"</f>
        <v>&lt;= 30</v>
      </c>
      <c r="Q10" t="s">
        <v>12</v>
      </c>
      <c r="S10" s="2" t="str">
        <f>"&gt;="&amp;TEXT($G8,"GG/MM/AAAA")</f>
        <v>&gt;=01/01/2017</v>
      </c>
      <c r="T10" s="2" t="str">
        <f>"&lt;="&amp;TEXT($G9,"GG/MM/AAAA")</f>
        <v>&lt;=31/01/2017</v>
      </c>
      <c r="V10" s="4" t="str">
        <f>"&gt; 30"</f>
        <v>&gt; 30</v>
      </c>
      <c r="W10" s="4" t="str">
        <f>"&lt;= 60"</f>
        <v>&lt;= 60</v>
      </c>
      <c r="X10" t="s">
        <v>12</v>
      </c>
      <c r="Z10" s="2" t="str">
        <f>"&gt;="&amp;TEXT($G8,"GG/MM/AAAA")</f>
        <v>&gt;=01/01/2017</v>
      </c>
      <c r="AA10" s="2" t="str">
        <f>"&lt;="&amp;TEXT($G9,"GG/MM/AAAA")</f>
        <v>&lt;=31/01/2017</v>
      </c>
      <c r="AC10" s="4" t="str">
        <f>"&gt; 60"</f>
        <v>&gt; 60</v>
      </c>
      <c r="AD10" s="4" t="str">
        <f>"&lt;= 90"</f>
        <v>&lt;= 90</v>
      </c>
      <c r="AE10" t="s">
        <v>12</v>
      </c>
      <c r="AG10" s="2" t="str">
        <f>"&gt;="&amp;TEXT($G8,"GG/MM/AAAA")</f>
        <v>&gt;=01/01/2017</v>
      </c>
      <c r="AH10" s="2" t="str">
        <f>"&lt;="&amp;TEXT($G9,"GG/MM/AAAA")</f>
        <v>&lt;=31/01/2017</v>
      </c>
      <c r="AJ10" s="4" t="str">
        <f>"&gt; 90"</f>
        <v>&gt; 90</v>
      </c>
      <c r="AK10" s="4" t="str">
        <f>"&lt;= 999999"</f>
        <v>&lt;= 999999</v>
      </c>
      <c r="AL10" t="s">
        <v>12</v>
      </c>
      <c r="AN10" s="2" t="str">
        <f>"&gt;="&amp;TEXT($G8,"GG/MM/AAAA")</f>
        <v>&gt;=01/01/2017</v>
      </c>
      <c r="AO10" s="2" t="str">
        <f>"&lt;="&amp;TEXT($G9,"GG/MM/AAAA")</f>
        <v>&lt;=31/01/2017</v>
      </c>
      <c r="AQ10" s="4" t="s">
        <v>14</v>
      </c>
      <c r="AS10" s="2" t="str">
        <f>"&gt;="&amp;TEXT($G8,"GG/MM/AAAA")</f>
        <v>&gt;=01/01/2017</v>
      </c>
      <c r="AT10" s="2" t="str">
        <f>"&lt;="&amp;TEXT($G9,"GG/MM/AAAA")</f>
        <v>&lt;=31/01/2017</v>
      </c>
    </row>
    <row r="11" spans="10:46" ht="12.75">
      <c r="J11" s="89"/>
      <c r="K11" s="89"/>
      <c r="L11" s="89"/>
      <c r="M11" s="89"/>
      <c r="O11" s="89"/>
      <c r="P11" s="89"/>
      <c r="Q11" s="89"/>
      <c r="R11" s="89"/>
      <c r="S11" s="89"/>
      <c r="T11" s="89"/>
      <c r="V11" s="89"/>
      <c r="W11" s="89"/>
      <c r="X11" s="89"/>
      <c r="Y11" s="89"/>
      <c r="Z11" s="89"/>
      <c r="AA11" s="89"/>
      <c r="AC11" s="89"/>
      <c r="AD11" s="89"/>
      <c r="AE11" s="89"/>
      <c r="AF11" s="89"/>
      <c r="AG11" s="89"/>
      <c r="AH11" s="89"/>
      <c r="AJ11" s="89"/>
      <c r="AK11" s="89"/>
      <c r="AL11" s="89"/>
      <c r="AM11" s="89"/>
      <c r="AN11" s="89"/>
      <c r="AO11" s="89"/>
      <c r="AQ11" s="89"/>
      <c r="AR11" s="89"/>
      <c r="AS11" s="89"/>
      <c r="AT11" s="89"/>
    </row>
    <row r="12" spans="3:46" ht="12.75">
      <c r="C12" t="s">
        <v>30</v>
      </c>
      <c r="G12" s="2">
        <f>DATE($G$6,2,1)</f>
        <v>42767</v>
      </c>
      <c r="J12" s="89" t="s">
        <v>18</v>
      </c>
      <c r="K12" s="89"/>
      <c r="L12" s="89"/>
      <c r="M12" s="89"/>
      <c r="O12" s="89" t="s">
        <v>19</v>
      </c>
      <c r="P12" s="89"/>
      <c r="Q12" s="89"/>
      <c r="R12" s="89"/>
      <c r="S12" s="89"/>
      <c r="T12" s="89"/>
      <c r="V12" s="89" t="s">
        <v>20</v>
      </c>
      <c r="W12" s="89"/>
      <c r="X12" s="89"/>
      <c r="Y12" s="89"/>
      <c r="Z12" s="89"/>
      <c r="AA12" s="89"/>
      <c r="AC12" s="89" t="s">
        <v>20</v>
      </c>
      <c r="AD12" s="89"/>
      <c r="AE12" s="89"/>
      <c r="AF12" s="89"/>
      <c r="AG12" s="89"/>
      <c r="AH12" s="89"/>
      <c r="AJ12" s="89" t="s">
        <v>21</v>
      </c>
      <c r="AK12" s="89"/>
      <c r="AL12" s="89"/>
      <c r="AM12" s="89"/>
      <c r="AN12" s="89"/>
      <c r="AO12" s="89"/>
      <c r="AQ12" s="89" t="s">
        <v>22</v>
      </c>
      <c r="AR12" s="89"/>
      <c r="AS12" s="89"/>
      <c r="AT12" s="89"/>
    </row>
    <row r="13" spans="4:46" ht="12.75">
      <c r="D13" s="4"/>
      <c r="E13" s="4"/>
      <c r="G13" s="2">
        <f>DATE($G$6,2,28)</f>
        <v>42794</v>
      </c>
      <c r="J13" t="s">
        <v>11</v>
      </c>
      <c r="K13" s="3" t="s">
        <v>17</v>
      </c>
      <c r="L13" s="3" t="s">
        <v>25</v>
      </c>
      <c r="M13" s="3" t="s">
        <v>25</v>
      </c>
      <c r="O13" t="s">
        <v>2</v>
      </c>
      <c r="P13" t="s">
        <v>2</v>
      </c>
      <c r="Q13" t="s">
        <v>11</v>
      </c>
      <c r="R13" s="3" t="s">
        <v>17</v>
      </c>
      <c r="S13" s="3" t="s">
        <v>25</v>
      </c>
      <c r="T13" s="3" t="s">
        <v>25</v>
      </c>
      <c r="V13" t="s">
        <v>2</v>
      </c>
      <c r="W13" t="s">
        <v>2</v>
      </c>
      <c r="X13" t="s">
        <v>11</v>
      </c>
      <c r="Y13" s="3" t="s">
        <v>17</v>
      </c>
      <c r="Z13" s="3" t="s">
        <v>25</v>
      </c>
      <c r="AA13" s="3" t="s">
        <v>25</v>
      </c>
      <c r="AC13" t="s">
        <v>2</v>
      </c>
      <c r="AD13" t="s">
        <v>2</v>
      </c>
      <c r="AE13" t="s">
        <v>11</v>
      </c>
      <c r="AF13" s="3" t="s">
        <v>17</v>
      </c>
      <c r="AG13" s="3" t="s">
        <v>25</v>
      </c>
      <c r="AH13" s="3" t="s">
        <v>25</v>
      </c>
      <c r="AJ13" t="s">
        <v>2</v>
      </c>
      <c r="AK13" t="s">
        <v>2</v>
      </c>
      <c r="AL13" t="s">
        <v>11</v>
      </c>
      <c r="AM13" s="3" t="s">
        <v>17</v>
      </c>
      <c r="AN13" s="3" t="s">
        <v>25</v>
      </c>
      <c r="AO13" s="3" t="s">
        <v>25</v>
      </c>
      <c r="AQ13" t="s">
        <v>11</v>
      </c>
      <c r="AR13" s="3" t="s">
        <v>17</v>
      </c>
      <c r="AS13" s="3" t="s">
        <v>25</v>
      </c>
      <c r="AT13" s="3" t="s">
        <v>25</v>
      </c>
    </row>
    <row r="14" spans="10:46" ht="12.75">
      <c r="J14" t="s">
        <v>12</v>
      </c>
      <c r="L14" s="2" t="str">
        <f>"&gt;="&amp;TEXT($G12,"GG/MM/AAAA")</f>
        <v>&gt;=01/02/2017</v>
      </c>
      <c r="M14" s="2" t="str">
        <f>"&lt;="&amp;TEXT($G13,"GG/MM/AAAA")</f>
        <v>&lt;=28/02/2017</v>
      </c>
      <c r="O14" s="4" t="str">
        <f>"&gt;= 0"</f>
        <v>&gt;= 0</v>
      </c>
      <c r="P14" s="4" t="str">
        <f>"&lt;= 30"</f>
        <v>&lt;= 30</v>
      </c>
      <c r="Q14" t="s">
        <v>12</v>
      </c>
      <c r="S14" s="2" t="str">
        <f>"&gt;="&amp;TEXT($G12,"GG/MM/AAAA")</f>
        <v>&gt;=01/02/2017</v>
      </c>
      <c r="T14" s="2" t="str">
        <f>"&lt;="&amp;TEXT($G13,"GG/MM/AAAA")</f>
        <v>&lt;=28/02/2017</v>
      </c>
      <c r="V14" s="4" t="str">
        <f>"&gt; 30"</f>
        <v>&gt; 30</v>
      </c>
      <c r="W14" s="4" t="str">
        <f>"&lt;= 60"</f>
        <v>&lt;= 60</v>
      </c>
      <c r="X14" t="s">
        <v>12</v>
      </c>
      <c r="Z14" s="2" t="str">
        <f>"&gt;="&amp;TEXT($G12,"GG/MM/AAAA")</f>
        <v>&gt;=01/02/2017</v>
      </c>
      <c r="AA14" s="2" t="str">
        <f>"&lt;="&amp;TEXT($G13,"GG/MM/AAAA")</f>
        <v>&lt;=28/02/2017</v>
      </c>
      <c r="AC14" s="4" t="str">
        <f>"&gt; 60"</f>
        <v>&gt; 60</v>
      </c>
      <c r="AD14" s="4" t="str">
        <f>"&lt;= 90"</f>
        <v>&lt;= 90</v>
      </c>
      <c r="AE14" t="s">
        <v>12</v>
      </c>
      <c r="AG14" s="2" t="str">
        <f>"&gt;="&amp;TEXT($G12,"GG/MM/AAAA")</f>
        <v>&gt;=01/02/2017</v>
      </c>
      <c r="AH14" s="2" t="str">
        <f>"&lt;="&amp;TEXT($G13,"GG/MM/AAAA")</f>
        <v>&lt;=28/02/2017</v>
      </c>
      <c r="AJ14" s="4" t="str">
        <f>"&gt; 90"</f>
        <v>&gt; 90</v>
      </c>
      <c r="AK14" s="4" t="str">
        <f>"&lt;= 999999"</f>
        <v>&lt;= 999999</v>
      </c>
      <c r="AL14" t="s">
        <v>12</v>
      </c>
      <c r="AN14" s="2" t="str">
        <f>"&gt;="&amp;TEXT($G12,"GG/MM/AAAA")</f>
        <v>&gt;=01/02/2017</v>
      </c>
      <c r="AO14" s="2" t="str">
        <f>"&lt;="&amp;TEXT($G13,"GG/MM/AAAA")</f>
        <v>&lt;=28/02/2017</v>
      </c>
      <c r="AQ14" s="4" t="s">
        <v>14</v>
      </c>
      <c r="AS14" s="2" t="str">
        <f>"&gt;="&amp;TEXT($G12,"GG/MM/AAAA")</f>
        <v>&gt;=01/02/2017</v>
      </c>
      <c r="AT14" s="2" t="str">
        <f>"&lt;="&amp;TEXT($G13,"GG/MM/AAAA")</f>
        <v>&lt;=28/02/2017</v>
      </c>
    </row>
    <row r="15" spans="12:46" ht="12.75">
      <c r="L15" s="2"/>
      <c r="M15" s="2"/>
      <c r="O15" s="4"/>
      <c r="P15" s="4"/>
      <c r="S15" s="2"/>
      <c r="T15" s="2"/>
      <c r="V15" s="4"/>
      <c r="W15" s="4"/>
      <c r="Z15" s="2"/>
      <c r="AA15" s="2"/>
      <c r="AC15" s="4"/>
      <c r="AD15" s="4"/>
      <c r="AG15" s="2"/>
      <c r="AH15" s="2"/>
      <c r="AJ15" s="4"/>
      <c r="AK15" s="4"/>
      <c r="AN15" s="2"/>
      <c r="AO15" s="2"/>
      <c r="AQ15" s="4"/>
      <c r="AS15" s="2"/>
      <c r="AT15" s="2"/>
    </row>
    <row r="16" spans="3:46" ht="12.75">
      <c r="C16" t="s">
        <v>31</v>
      </c>
      <c r="G16" s="2">
        <f>DATE($G$6,3,1)</f>
        <v>42795</v>
      </c>
      <c r="J16" s="89" t="s">
        <v>18</v>
      </c>
      <c r="K16" s="89"/>
      <c r="L16" s="89"/>
      <c r="M16" s="89"/>
      <c r="O16" s="89" t="s">
        <v>19</v>
      </c>
      <c r="P16" s="89"/>
      <c r="Q16" s="89"/>
      <c r="R16" s="89"/>
      <c r="S16" s="89"/>
      <c r="T16" s="89"/>
      <c r="V16" s="89" t="s">
        <v>20</v>
      </c>
      <c r="W16" s="89"/>
      <c r="X16" s="89"/>
      <c r="Y16" s="89"/>
      <c r="Z16" s="89"/>
      <c r="AA16" s="89"/>
      <c r="AC16" s="89" t="s">
        <v>20</v>
      </c>
      <c r="AD16" s="89"/>
      <c r="AE16" s="89"/>
      <c r="AF16" s="89"/>
      <c r="AG16" s="89"/>
      <c r="AH16" s="89"/>
      <c r="AJ16" s="89" t="s">
        <v>21</v>
      </c>
      <c r="AK16" s="89"/>
      <c r="AL16" s="89"/>
      <c r="AM16" s="89"/>
      <c r="AN16" s="89"/>
      <c r="AO16" s="89"/>
      <c r="AQ16" s="89" t="s">
        <v>22</v>
      </c>
      <c r="AR16" s="89"/>
      <c r="AS16" s="89"/>
      <c r="AT16" s="89"/>
    </row>
    <row r="17" spans="4:46" ht="12.75">
      <c r="D17" s="4"/>
      <c r="E17" s="4"/>
      <c r="G17" s="2">
        <f>DATE($G$6,3,31)</f>
        <v>42825</v>
      </c>
      <c r="J17" t="s">
        <v>11</v>
      </c>
      <c r="K17" s="3" t="s">
        <v>17</v>
      </c>
      <c r="L17" s="3" t="s">
        <v>25</v>
      </c>
      <c r="M17" s="3" t="s">
        <v>25</v>
      </c>
      <c r="O17" t="s">
        <v>2</v>
      </c>
      <c r="P17" t="s">
        <v>2</v>
      </c>
      <c r="Q17" t="s">
        <v>11</v>
      </c>
      <c r="R17" s="3" t="s">
        <v>17</v>
      </c>
      <c r="S17" s="3" t="s">
        <v>25</v>
      </c>
      <c r="T17" s="3" t="s">
        <v>25</v>
      </c>
      <c r="V17" t="s">
        <v>2</v>
      </c>
      <c r="W17" t="s">
        <v>2</v>
      </c>
      <c r="X17" t="s">
        <v>11</v>
      </c>
      <c r="Y17" s="3" t="s">
        <v>17</v>
      </c>
      <c r="Z17" s="3" t="s">
        <v>25</v>
      </c>
      <c r="AA17" s="3" t="s">
        <v>25</v>
      </c>
      <c r="AC17" t="s">
        <v>2</v>
      </c>
      <c r="AD17" t="s">
        <v>2</v>
      </c>
      <c r="AE17" t="s">
        <v>11</v>
      </c>
      <c r="AF17" s="3" t="s">
        <v>17</v>
      </c>
      <c r="AG17" s="3" t="s">
        <v>25</v>
      </c>
      <c r="AH17" s="3" t="s">
        <v>25</v>
      </c>
      <c r="AJ17" t="s">
        <v>2</v>
      </c>
      <c r="AK17" t="s">
        <v>2</v>
      </c>
      <c r="AL17" t="s">
        <v>11</v>
      </c>
      <c r="AM17" s="3" t="s">
        <v>17</v>
      </c>
      <c r="AN17" s="3" t="s">
        <v>25</v>
      </c>
      <c r="AO17" s="3" t="s">
        <v>25</v>
      </c>
      <c r="AQ17" t="s">
        <v>11</v>
      </c>
      <c r="AR17" s="3" t="s">
        <v>17</v>
      </c>
      <c r="AS17" s="3" t="s">
        <v>25</v>
      </c>
      <c r="AT17" s="3" t="s">
        <v>25</v>
      </c>
    </row>
    <row r="18" spans="10:46" ht="12.75">
      <c r="J18" t="s">
        <v>12</v>
      </c>
      <c r="L18" s="2" t="str">
        <f>"&gt;="&amp;TEXT($G16,"GG/MM/AAAA")</f>
        <v>&gt;=01/03/2017</v>
      </c>
      <c r="M18" s="2" t="str">
        <f>"&lt;="&amp;TEXT($G17,"GG/MM/AAAA")</f>
        <v>&lt;=31/03/2017</v>
      </c>
      <c r="O18" s="4" t="str">
        <f>"&gt;= 0"</f>
        <v>&gt;= 0</v>
      </c>
      <c r="P18" s="4" t="str">
        <f>"&lt;= 30"</f>
        <v>&lt;= 30</v>
      </c>
      <c r="Q18" t="s">
        <v>12</v>
      </c>
      <c r="S18" s="2" t="str">
        <f>"&gt;="&amp;TEXT($G16,"GG/MM/AAAA")</f>
        <v>&gt;=01/03/2017</v>
      </c>
      <c r="T18" s="2" t="str">
        <f>"&lt;="&amp;TEXT($G17,"GG/MM/AAAA")</f>
        <v>&lt;=31/03/2017</v>
      </c>
      <c r="V18" s="4" t="str">
        <f>"&gt; 30"</f>
        <v>&gt; 30</v>
      </c>
      <c r="W18" s="4" t="str">
        <f>"&lt;= 60"</f>
        <v>&lt;= 60</v>
      </c>
      <c r="X18" t="s">
        <v>12</v>
      </c>
      <c r="Z18" s="2" t="str">
        <f>"&gt;="&amp;TEXT($G16,"GG/MM/AAAA")</f>
        <v>&gt;=01/03/2017</v>
      </c>
      <c r="AA18" s="2" t="str">
        <f>"&lt;="&amp;TEXT($G17,"GG/MM/AAAA")</f>
        <v>&lt;=31/03/2017</v>
      </c>
      <c r="AC18" s="4" t="str">
        <f>"&gt; 60"</f>
        <v>&gt; 60</v>
      </c>
      <c r="AD18" s="4" t="str">
        <f>"&lt;= 90"</f>
        <v>&lt;= 90</v>
      </c>
      <c r="AE18" t="s">
        <v>12</v>
      </c>
      <c r="AG18" s="2" t="str">
        <f>"&gt;="&amp;TEXT($G16,"GG/MM/AAAA")</f>
        <v>&gt;=01/03/2017</v>
      </c>
      <c r="AH18" s="2" t="str">
        <f>"&lt;="&amp;TEXT($G17,"GG/MM/AAAA")</f>
        <v>&lt;=31/03/2017</v>
      </c>
      <c r="AJ18" s="4" t="str">
        <f>"&gt; 90"</f>
        <v>&gt; 90</v>
      </c>
      <c r="AK18" s="4" t="str">
        <f>"&lt;= 999999"</f>
        <v>&lt;= 999999</v>
      </c>
      <c r="AL18" t="s">
        <v>12</v>
      </c>
      <c r="AN18" s="2" t="str">
        <f>"&gt;="&amp;TEXT($G16,"GG/MM/AAAA")</f>
        <v>&gt;=01/03/2017</v>
      </c>
      <c r="AO18" s="2" t="str">
        <f>"&lt;="&amp;TEXT($G17,"GG/MM/AAAA")</f>
        <v>&lt;=31/03/2017</v>
      </c>
      <c r="AQ18" s="4" t="s">
        <v>14</v>
      </c>
      <c r="AS18" s="2" t="str">
        <f>"&gt;="&amp;TEXT($G16,"GG/MM/AAAA")</f>
        <v>&gt;=01/03/2017</v>
      </c>
      <c r="AT18" s="2" t="str">
        <f>"&lt;="&amp;TEXT($G17,"GG/MM/AAAA")</f>
        <v>&lt;=31/03/2017</v>
      </c>
    </row>
    <row r="19" spans="12:46" ht="12.75">
      <c r="L19" s="2"/>
      <c r="M19" s="2"/>
      <c r="O19" s="4"/>
      <c r="P19" s="4"/>
      <c r="S19" s="2"/>
      <c r="T19" s="2"/>
      <c r="V19" s="4"/>
      <c r="W19" s="4"/>
      <c r="Z19" s="2"/>
      <c r="AA19" s="2"/>
      <c r="AC19" s="4"/>
      <c r="AD19" s="4"/>
      <c r="AG19" s="2"/>
      <c r="AH19" s="2"/>
      <c r="AJ19" s="4"/>
      <c r="AK19" s="4"/>
      <c r="AN19" s="2"/>
      <c r="AO19" s="2"/>
      <c r="AQ19" s="4"/>
      <c r="AS19" s="2"/>
      <c r="AT19" s="2"/>
    </row>
    <row r="20" spans="3:46" ht="12.75">
      <c r="C20" t="s">
        <v>32</v>
      </c>
      <c r="G20" s="2">
        <f>DATE($G$6,4,1)</f>
        <v>42826</v>
      </c>
      <c r="J20" s="89" t="s">
        <v>18</v>
      </c>
      <c r="K20" s="89"/>
      <c r="L20" s="89"/>
      <c r="M20" s="89"/>
      <c r="O20" s="89" t="s">
        <v>19</v>
      </c>
      <c r="P20" s="89"/>
      <c r="Q20" s="89"/>
      <c r="R20" s="89"/>
      <c r="S20" s="89"/>
      <c r="T20" s="89"/>
      <c r="V20" s="89" t="s">
        <v>20</v>
      </c>
      <c r="W20" s="89"/>
      <c r="X20" s="89"/>
      <c r="Y20" s="89"/>
      <c r="Z20" s="89"/>
      <c r="AA20" s="89"/>
      <c r="AC20" s="89" t="s">
        <v>20</v>
      </c>
      <c r="AD20" s="89"/>
      <c r="AE20" s="89"/>
      <c r="AF20" s="89"/>
      <c r="AG20" s="89"/>
      <c r="AH20" s="89"/>
      <c r="AJ20" s="89" t="s">
        <v>21</v>
      </c>
      <c r="AK20" s="89"/>
      <c r="AL20" s="89"/>
      <c r="AM20" s="89"/>
      <c r="AN20" s="89"/>
      <c r="AO20" s="89"/>
      <c r="AQ20" s="89" t="s">
        <v>22</v>
      </c>
      <c r="AR20" s="89"/>
      <c r="AS20" s="89"/>
      <c r="AT20" s="89"/>
    </row>
    <row r="21" spans="4:46" ht="12.75">
      <c r="D21" s="4"/>
      <c r="E21" s="4"/>
      <c r="G21" s="2">
        <f>DATE($G$6,4,30)</f>
        <v>42855</v>
      </c>
      <c r="J21" t="s">
        <v>11</v>
      </c>
      <c r="K21" s="3" t="s">
        <v>17</v>
      </c>
      <c r="L21" s="3" t="s">
        <v>25</v>
      </c>
      <c r="M21" s="3" t="s">
        <v>25</v>
      </c>
      <c r="O21" t="s">
        <v>2</v>
      </c>
      <c r="P21" t="s">
        <v>2</v>
      </c>
      <c r="Q21" t="s">
        <v>11</v>
      </c>
      <c r="R21" s="3" t="s">
        <v>17</v>
      </c>
      <c r="S21" s="3" t="s">
        <v>25</v>
      </c>
      <c r="T21" s="3" t="s">
        <v>25</v>
      </c>
      <c r="V21" t="s">
        <v>2</v>
      </c>
      <c r="W21" t="s">
        <v>2</v>
      </c>
      <c r="X21" t="s">
        <v>11</v>
      </c>
      <c r="Y21" s="3" t="s">
        <v>17</v>
      </c>
      <c r="Z21" s="3" t="s">
        <v>25</v>
      </c>
      <c r="AA21" s="3" t="s">
        <v>25</v>
      </c>
      <c r="AC21" t="s">
        <v>2</v>
      </c>
      <c r="AD21" t="s">
        <v>2</v>
      </c>
      <c r="AE21" t="s">
        <v>11</v>
      </c>
      <c r="AF21" s="3" t="s">
        <v>17</v>
      </c>
      <c r="AG21" s="3" t="s">
        <v>25</v>
      </c>
      <c r="AH21" s="3" t="s">
        <v>25</v>
      </c>
      <c r="AJ21" t="s">
        <v>2</v>
      </c>
      <c r="AK21" t="s">
        <v>2</v>
      </c>
      <c r="AL21" t="s">
        <v>11</v>
      </c>
      <c r="AM21" s="3" t="s">
        <v>17</v>
      </c>
      <c r="AN21" s="3" t="s">
        <v>25</v>
      </c>
      <c r="AO21" s="3" t="s">
        <v>25</v>
      </c>
      <c r="AQ21" t="s">
        <v>11</v>
      </c>
      <c r="AR21" s="3" t="s">
        <v>17</v>
      </c>
      <c r="AS21" s="3" t="s">
        <v>25</v>
      </c>
      <c r="AT21" s="3" t="s">
        <v>25</v>
      </c>
    </row>
    <row r="22" spans="10:46" ht="12.75">
      <c r="J22" t="s">
        <v>12</v>
      </c>
      <c r="L22" s="2" t="str">
        <f>"&gt;="&amp;TEXT($G20,"GG/MM/AAAA")</f>
        <v>&gt;=01/04/2017</v>
      </c>
      <c r="M22" s="2" t="str">
        <f>"&lt;="&amp;TEXT($G21,"GG/MM/AAAA")</f>
        <v>&lt;=30/04/2017</v>
      </c>
      <c r="O22" s="4" t="str">
        <f>"&gt;= 0"</f>
        <v>&gt;= 0</v>
      </c>
      <c r="P22" s="4" t="str">
        <f>"&lt;= 30"</f>
        <v>&lt;= 30</v>
      </c>
      <c r="Q22" t="s">
        <v>12</v>
      </c>
      <c r="S22" s="2" t="str">
        <f>"&gt;="&amp;TEXT($G20,"GG/MM/AAAA")</f>
        <v>&gt;=01/04/2017</v>
      </c>
      <c r="T22" s="2" t="str">
        <f>"&lt;="&amp;TEXT($G21,"GG/MM/AAAA")</f>
        <v>&lt;=30/04/2017</v>
      </c>
      <c r="V22" s="4" t="str">
        <f>"&gt; 30"</f>
        <v>&gt; 30</v>
      </c>
      <c r="W22" s="4" t="str">
        <f>"&lt;= 60"</f>
        <v>&lt;= 60</v>
      </c>
      <c r="X22" t="s">
        <v>12</v>
      </c>
      <c r="Z22" s="2" t="str">
        <f>"&gt;="&amp;TEXT($G20,"GG/MM/AAAA")</f>
        <v>&gt;=01/04/2017</v>
      </c>
      <c r="AA22" s="2" t="str">
        <f>"&lt;="&amp;TEXT($G21,"GG/MM/AAAA")</f>
        <v>&lt;=30/04/2017</v>
      </c>
      <c r="AC22" s="4" t="str">
        <f>"&gt; 60"</f>
        <v>&gt; 60</v>
      </c>
      <c r="AD22" s="4" t="str">
        <f>"&lt;= 90"</f>
        <v>&lt;= 90</v>
      </c>
      <c r="AE22" t="s">
        <v>12</v>
      </c>
      <c r="AG22" s="2" t="str">
        <f>"&gt;="&amp;TEXT($G20,"GG/MM/AAAA")</f>
        <v>&gt;=01/04/2017</v>
      </c>
      <c r="AH22" s="2" t="str">
        <f>"&lt;="&amp;TEXT($G21,"GG/MM/AAAA")</f>
        <v>&lt;=30/04/2017</v>
      </c>
      <c r="AJ22" s="4" t="str">
        <f>"&gt; 90"</f>
        <v>&gt; 90</v>
      </c>
      <c r="AK22" s="4" t="str">
        <f>"&lt;= 999999"</f>
        <v>&lt;= 999999</v>
      </c>
      <c r="AL22" t="s">
        <v>12</v>
      </c>
      <c r="AN22" s="2" t="str">
        <f>"&gt;="&amp;TEXT($G20,"GG/MM/AAAA")</f>
        <v>&gt;=01/04/2017</v>
      </c>
      <c r="AO22" s="2" t="str">
        <f>"&lt;="&amp;TEXT($G21,"GG/MM/AAAA")</f>
        <v>&lt;=30/04/2017</v>
      </c>
      <c r="AQ22" s="4" t="s">
        <v>14</v>
      </c>
      <c r="AS22" s="2" t="str">
        <f>"&gt;="&amp;TEXT($G20,"GG/MM/AAAA")</f>
        <v>&gt;=01/04/2017</v>
      </c>
      <c r="AT22" s="2" t="str">
        <f>"&lt;="&amp;TEXT($G21,"GG/MM/AAAA")</f>
        <v>&lt;=30/04/2017</v>
      </c>
    </row>
    <row r="23" spans="12:46" ht="12.75">
      <c r="L23" s="2"/>
      <c r="M23" s="2"/>
      <c r="O23" s="4"/>
      <c r="P23" s="4"/>
      <c r="S23" s="2"/>
      <c r="T23" s="2"/>
      <c r="V23" s="4"/>
      <c r="W23" s="4"/>
      <c r="Z23" s="2"/>
      <c r="AA23" s="2"/>
      <c r="AC23" s="4"/>
      <c r="AD23" s="4"/>
      <c r="AG23" s="2"/>
      <c r="AH23" s="2"/>
      <c r="AJ23" s="4"/>
      <c r="AK23" s="4"/>
      <c r="AN23" s="2"/>
      <c r="AO23" s="2"/>
      <c r="AQ23" s="4"/>
      <c r="AS23" s="2"/>
      <c r="AT23" s="2"/>
    </row>
    <row r="24" spans="3:46" ht="12.75">
      <c r="C24" t="s">
        <v>33</v>
      </c>
      <c r="G24" s="2">
        <f>DATE($G$6,5,1)</f>
        <v>42856</v>
      </c>
      <c r="J24" s="89" t="s">
        <v>18</v>
      </c>
      <c r="K24" s="89"/>
      <c r="L24" s="89"/>
      <c r="M24" s="89"/>
      <c r="O24" s="89" t="s">
        <v>19</v>
      </c>
      <c r="P24" s="89"/>
      <c r="Q24" s="89"/>
      <c r="R24" s="89"/>
      <c r="S24" s="89"/>
      <c r="T24" s="89"/>
      <c r="V24" s="89" t="s">
        <v>20</v>
      </c>
      <c r="W24" s="89"/>
      <c r="X24" s="89"/>
      <c r="Y24" s="89"/>
      <c r="Z24" s="89"/>
      <c r="AA24" s="89"/>
      <c r="AC24" s="89" t="s">
        <v>20</v>
      </c>
      <c r="AD24" s="89"/>
      <c r="AE24" s="89"/>
      <c r="AF24" s="89"/>
      <c r="AG24" s="89"/>
      <c r="AH24" s="89"/>
      <c r="AJ24" s="89" t="s">
        <v>21</v>
      </c>
      <c r="AK24" s="89"/>
      <c r="AL24" s="89"/>
      <c r="AM24" s="89"/>
      <c r="AN24" s="89"/>
      <c r="AO24" s="89"/>
      <c r="AQ24" s="89" t="s">
        <v>22</v>
      </c>
      <c r="AR24" s="89"/>
      <c r="AS24" s="89"/>
      <c r="AT24" s="89"/>
    </row>
    <row r="25" spans="4:46" ht="12.75">
      <c r="D25" s="4"/>
      <c r="E25" s="4"/>
      <c r="G25" s="2">
        <f>DATE($G$6,5,31)</f>
        <v>42886</v>
      </c>
      <c r="J25" t="s">
        <v>11</v>
      </c>
      <c r="K25" s="3" t="s">
        <v>17</v>
      </c>
      <c r="L25" s="3" t="s">
        <v>25</v>
      </c>
      <c r="M25" s="3" t="s">
        <v>25</v>
      </c>
      <c r="O25" t="s">
        <v>2</v>
      </c>
      <c r="P25" t="s">
        <v>2</v>
      </c>
      <c r="Q25" t="s">
        <v>11</v>
      </c>
      <c r="R25" s="3" t="s">
        <v>17</v>
      </c>
      <c r="S25" s="3" t="s">
        <v>25</v>
      </c>
      <c r="T25" s="3" t="s">
        <v>25</v>
      </c>
      <c r="V25" t="s">
        <v>2</v>
      </c>
      <c r="W25" t="s">
        <v>2</v>
      </c>
      <c r="X25" t="s">
        <v>11</v>
      </c>
      <c r="Y25" s="3" t="s">
        <v>17</v>
      </c>
      <c r="Z25" s="3" t="s">
        <v>25</v>
      </c>
      <c r="AA25" s="3" t="s">
        <v>25</v>
      </c>
      <c r="AC25" t="s">
        <v>2</v>
      </c>
      <c r="AD25" t="s">
        <v>2</v>
      </c>
      <c r="AE25" t="s">
        <v>11</v>
      </c>
      <c r="AF25" s="3" t="s">
        <v>17</v>
      </c>
      <c r="AG25" s="3" t="s">
        <v>25</v>
      </c>
      <c r="AH25" s="3" t="s">
        <v>25</v>
      </c>
      <c r="AJ25" t="s">
        <v>2</v>
      </c>
      <c r="AK25" t="s">
        <v>2</v>
      </c>
      <c r="AL25" t="s">
        <v>11</v>
      </c>
      <c r="AM25" s="3" t="s">
        <v>17</v>
      </c>
      <c r="AN25" s="3" t="s">
        <v>25</v>
      </c>
      <c r="AO25" s="3" t="s">
        <v>25</v>
      </c>
      <c r="AQ25" t="s">
        <v>11</v>
      </c>
      <c r="AR25" s="3" t="s">
        <v>17</v>
      </c>
      <c r="AS25" s="3" t="s">
        <v>25</v>
      </c>
      <c r="AT25" s="3" t="s">
        <v>25</v>
      </c>
    </row>
    <row r="26" spans="10:46" ht="12.75">
      <c r="J26" t="s">
        <v>12</v>
      </c>
      <c r="L26" s="2" t="str">
        <f>"&gt;="&amp;TEXT($G24,"GG/MM/AAAA")</f>
        <v>&gt;=01/05/2017</v>
      </c>
      <c r="M26" s="2" t="str">
        <f>"&lt;="&amp;TEXT($G25,"GG/MM/AAAA")</f>
        <v>&lt;=31/05/2017</v>
      </c>
      <c r="O26" s="4" t="str">
        <f>"&gt;= 0"</f>
        <v>&gt;= 0</v>
      </c>
      <c r="P26" s="4" t="str">
        <f>"&lt;= 30"</f>
        <v>&lt;= 30</v>
      </c>
      <c r="Q26" t="s">
        <v>12</v>
      </c>
      <c r="S26" s="2" t="str">
        <f>"&gt;="&amp;TEXT($G24,"GG/MM/AAAA")</f>
        <v>&gt;=01/05/2017</v>
      </c>
      <c r="T26" s="2" t="str">
        <f>"&lt;="&amp;TEXT($G25,"GG/MM/AAAA")</f>
        <v>&lt;=31/05/2017</v>
      </c>
      <c r="V26" s="4" t="str">
        <f>"&gt; 30"</f>
        <v>&gt; 30</v>
      </c>
      <c r="W26" s="4" t="str">
        <f>"&lt;= 60"</f>
        <v>&lt;= 60</v>
      </c>
      <c r="X26" t="s">
        <v>12</v>
      </c>
      <c r="Z26" s="2" t="str">
        <f>"&gt;="&amp;TEXT($G24,"GG/MM/AAAA")</f>
        <v>&gt;=01/05/2017</v>
      </c>
      <c r="AA26" s="2" t="str">
        <f>"&lt;="&amp;TEXT($G25,"GG/MM/AAAA")</f>
        <v>&lt;=31/05/2017</v>
      </c>
      <c r="AC26" s="4" t="str">
        <f>"&gt; 60"</f>
        <v>&gt; 60</v>
      </c>
      <c r="AD26" s="4" t="str">
        <f>"&lt;= 90"</f>
        <v>&lt;= 90</v>
      </c>
      <c r="AE26" t="s">
        <v>12</v>
      </c>
      <c r="AG26" s="2" t="str">
        <f>"&gt;="&amp;TEXT($G24,"GG/MM/AAAA")</f>
        <v>&gt;=01/05/2017</v>
      </c>
      <c r="AH26" s="2" t="str">
        <f>"&lt;="&amp;TEXT($G25,"GG/MM/AAAA")</f>
        <v>&lt;=31/05/2017</v>
      </c>
      <c r="AJ26" s="4" t="str">
        <f>"&gt; 90"</f>
        <v>&gt; 90</v>
      </c>
      <c r="AK26" s="4" t="str">
        <f>"&lt;= 999999"</f>
        <v>&lt;= 999999</v>
      </c>
      <c r="AL26" t="s">
        <v>12</v>
      </c>
      <c r="AN26" s="2" t="str">
        <f>"&gt;="&amp;TEXT($G24,"GG/MM/AAAA")</f>
        <v>&gt;=01/05/2017</v>
      </c>
      <c r="AO26" s="2" t="str">
        <f>"&lt;="&amp;TEXT($G25,"GG/MM/AAAA")</f>
        <v>&lt;=31/05/2017</v>
      </c>
      <c r="AQ26" s="4" t="s">
        <v>14</v>
      </c>
      <c r="AS26" s="2" t="str">
        <f>"&gt;="&amp;TEXT($G24,"GG/MM/AAAA")</f>
        <v>&gt;=01/05/2017</v>
      </c>
      <c r="AT26" s="2" t="str">
        <f>"&lt;="&amp;TEXT($G25,"GG/MM/AAAA")</f>
        <v>&lt;=31/05/2017</v>
      </c>
    </row>
    <row r="27" spans="11:46" ht="12.75">
      <c r="K27" s="3"/>
      <c r="L27" s="3"/>
      <c r="M27" s="3"/>
      <c r="R27" s="3"/>
      <c r="S27" s="3"/>
      <c r="T27" s="3"/>
      <c r="Y27" s="3"/>
      <c r="Z27" s="3"/>
      <c r="AA27" s="3"/>
      <c r="AF27" s="3"/>
      <c r="AG27" s="3"/>
      <c r="AH27" s="3"/>
      <c r="AM27" s="3"/>
      <c r="AN27" s="3"/>
      <c r="AO27" s="3"/>
      <c r="AR27" s="3"/>
      <c r="AS27" s="3"/>
      <c r="AT27" s="3"/>
    </row>
    <row r="28" spans="3:46" ht="12.75">
      <c r="C28" t="s">
        <v>34</v>
      </c>
      <c r="G28" s="2">
        <f>DATE($G$6,6,1)</f>
        <v>42887</v>
      </c>
      <c r="J28" s="89" t="s">
        <v>18</v>
      </c>
      <c r="K28" s="89"/>
      <c r="L28" s="89"/>
      <c r="M28" s="89"/>
      <c r="O28" s="89" t="s">
        <v>19</v>
      </c>
      <c r="P28" s="89"/>
      <c r="Q28" s="89"/>
      <c r="R28" s="89"/>
      <c r="S28" s="89"/>
      <c r="T28" s="89"/>
      <c r="V28" s="89" t="s">
        <v>20</v>
      </c>
      <c r="W28" s="89"/>
      <c r="X28" s="89"/>
      <c r="Y28" s="89"/>
      <c r="Z28" s="89"/>
      <c r="AA28" s="89"/>
      <c r="AC28" s="89" t="s">
        <v>20</v>
      </c>
      <c r="AD28" s="89"/>
      <c r="AE28" s="89"/>
      <c r="AF28" s="89"/>
      <c r="AG28" s="89"/>
      <c r="AH28" s="89"/>
      <c r="AJ28" s="89" t="s">
        <v>21</v>
      </c>
      <c r="AK28" s="89"/>
      <c r="AL28" s="89"/>
      <c r="AM28" s="89"/>
      <c r="AN28" s="89"/>
      <c r="AO28" s="89"/>
      <c r="AQ28" s="89" t="s">
        <v>22</v>
      </c>
      <c r="AR28" s="89"/>
      <c r="AS28" s="89"/>
      <c r="AT28" s="89"/>
    </row>
    <row r="29" spans="4:46" ht="12.75">
      <c r="D29" s="4"/>
      <c r="E29" s="4"/>
      <c r="G29" s="2">
        <f>DATE($G$6,6,30)</f>
        <v>42916</v>
      </c>
      <c r="J29" t="s">
        <v>11</v>
      </c>
      <c r="K29" s="3" t="s">
        <v>17</v>
      </c>
      <c r="L29" s="3" t="s">
        <v>25</v>
      </c>
      <c r="M29" s="3" t="s">
        <v>25</v>
      </c>
      <c r="O29" t="s">
        <v>2</v>
      </c>
      <c r="P29" t="s">
        <v>2</v>
      </c>
      <c r="Q29" t="s">
        <v>11</v>
      </c>
      <c r="R29" s="3" t="s">
        <v>17</v>
      </c>
      <c r="S29" s="3" t="s">
        <v>25</v>
      </c>
      <c r="T29" s="3" t="s">
        <v>25</v>
      </c>
      <c r="V29" t="s">
        <v>2</v>
      </c>
      <c r="W29" t="s">
        <v>2</v>
      </c>
      <c r="X29" t="s">
        <v>11</v>
      </c>
      <c r="Y29" s="3" t="s">
        <v>17</v>
      </c>
      <c r="Z29" s="3" t="s">
        <v>25</v>
      </c>
      <c r="AA29" s="3" t="s">
        <v>25</v>
      </c>
      <c r="AC29" t="s">
        <v>2</v>
      </c>
      <c r="AD29" t="s">
        <v>2</v>
      </c>
      <c r="AE29" t="s">
        <v>11</v>
      </c>
      <c r="AF29" s="3" t="s">
        <v>17</v>
      </c>
      <c r="AG29" s="3" t="s">
        <v>25</v>
      </c>
      <c r="AH29" s="3" t="s">
        <v>25</v>
      </c>
      <c r="AJ29" t="s">
        <v>2</v>
      </c>
      <c r="AK29" t="s">
        <v>2</v>
      </c>
      <c r="AL29" t="s">
        <v>11</v>
      </c>
      <c r="AM29" s="3" t="s">
        <v>17</v>
      </c>
      <c r="AN29" s="3" t="s">
        <v>25</v>
      </c>
      <c r="AO29" s="3" t="s">
        <v>25</v>
      </c>
      <c r="AQ29" t="s">
        <v>11</v>
      </c>
      <c r="AR29" s="3" t="s">
        <v>17</v>
      </c>
      <c r="AS29" s="3" t="s">
        <v>25</v>
      </c>
      <c r="AT29" s="3" t="s">
        <v>25</v>
      </c>
    </row>
    <row r="30" spans="10:46" ht="12.75">
      <c r="J30" t="s">
        <v>12</v>
      </c>
      <c r="L30" s="2" t="str">
        <f>"&gt;="&amp;TEXT($G28,"GG/MM/AAAA")</f>
        <v>&gt;=01/06/2017</v>
      </c>
      <c r="M30" s="2" t="str">
        <f>"&lt;="&amp;TEXT($G29,"GG/MM/AAAA")</f>
        <v>&lt;=30/06/2017</v>
      </c>
      <c r="O30" s="4" t="str">
        <f>"&gt;= 0"</f>
        <v>&gt;= 0</v>
      </c>
      <c r="P30" s="4" t="str">
        <f>"&lt;= 30"</f>
        <v>&lt;= 30</v>
      </c>
      <c r="Q30" t="s">
        <v>12</v>
      </c>
      <c r="S30" s="2" t="str">
        <f>"&gt;="&amp;TEXT($G28,"GG/MM/AAAA")</f>
        <v>&gt;=01/06/2017</v>
      </c>
      <c r="T30" s="2" t="str">
        <f>"&lt;="&amp;TEXT($G29,"GG/MM/AAAA")</f>
        <v>&lt;=30/06/2017</v>
      </c>
      <c r="V30" s="4" t="str">
        <f>"&gt; 30"</f>
        <v>&gt; 30</v>
      </c>
      <c r="W30" s="4" t="str">
        <f>"&lt;= 60"</f>
        <v>&lt;= 60</v>
      </c>
      <c r="X30" t="s">
        <v>12</v>
      </c>
      <c r="Z30" s="2" t="str">
        <f>"&gt;="&amp;TEXT($G28,"GG/MM/AAAA")</f>
        <v>&gt;=01/06/2017</v>
      </c>
      <c r="AA30" s="2" t="str">
        <f>"&lt;="&amp;TEXT($G29,"GG/MM/AAAA")</f>
        <v>&lt;=30/06/2017</v>
      </c>
      <c r="AC30" s="4" t="str">
        <f>"&gt; 60"</f>
        <v>&gt; 60</v>
      </c>
      <c r="AD30" s="4" t="str">
        <f>"&lt;= 90"</f>
        <v>&lt;= 90</v>
      </c>
      <c r="AE30" t="s">
        <v>12</v>
      </c>
      <c r="AG30" s="2" t="str">
        <f>"&gt;="&amp;TEXT($G28,"GG/MM/AAAA")</f>
        <v>&gt;=01/06/2017</v>
      </c>
      <c r="AH30" s="2" t="str">
        <f>"&lt;="&amp;TEXT($G29,"GG/MM/AAAA")</f>
        <v>&lt;=30/06/2017</v>
      </c>
      <c r="AJ30" s="4" t="str">
        <f>"&gt; 90"</f>
        <v>&gt; 90</v>
      </c>
      <c r="AK30" s="4" t="str">
        <f>"&lt;= 999999"</f>
        <v>&lt;= 999999</v>
      </c>
      <c r="AL30" t="s">
        <v>12</v>
      </c>
      <c r="AN30" s="2" t="str">
        <f>"&gt;="&amp;TEXT($G28,"GG/MM/AAAA")</f>
        <v>&gt;=01/06/2017</v>
      </c>
      <c r="AO30" s="2" t="str">
        <f>"&lt;="&amp;TEXT($G29,"GG/MM/AAAA")</f>
        <v>&lt;=30/06/2017</v>
      </c>
      <c r="AQ30" s="4" t="s">
        <v>14</v>
      </c>
      <c r="AS30" s="2" t="str">
        <f>"&gt;="&amp;TEXT($G28,"GG/MM/AAAA")</f>
        <v>&gt;=01/06/2017</v>
      </c>
      <c r="AT30" s="2" t="str">
        <f>"&lt;="&amp;TEXT($G29,"GG/MM/AAAA")</f>
        <v>&lt;=30/06/2017</v>
      </c>
    </row>
    <row r="31" spans="10:46" ht="12.75">
      <c r="J31" s="89"/>
      <c r="K31" s="89"/>
      <c r="L31" s="89"/>
      <c r="M31" s="89"/>
      <c r="O31" s="89"/>
      <c r="P31" s="89"/>
      <c r="Q31" s="89"/>
      <c r="R31" s="89"/>
      <c r="S31" s="89"/>
      <c r="T31" s="89"/>
      <c r="V31" s="89"/>
      <c r="W31" s="89"/>
      <c r="X31" s="89"/>
      <c r="Y31" s="89"/>
      <c r="Z31" s="89"/>
      <c r="AA31" s="89"/>
      <c r="AC31" s="89"/>
      <c r="AD31" s="89"/>
      <c r="AE31" s="89"/>
      <c r="AF31" s="89"/>
      <c r="AG31" s="89"/>
      <c r="AH31" s="89"/>
      <c r="AJ31" s="89"/>
      <c r="AK31" s="89"/>
      <c r="AL31" s="89"/>
      <c r="AM31" s="89"/>
      <c r="AN31" s="89"/>
      <c r="AO31" s="89"/>
      <c r="AQ31" s="89"/>
      <c r="AR31" s="89"/>
      <c r="AS31" s="89"/>
      <c r="AT31" s="89"/>
    </row>
    <row r="32" spans="3:46" ht="12.75">
      <c r="C32" t="s">
        <v>35</v>
      </c>
      <c r="G32" s="2">
        <f>DATE($G$6,7,1)</f>
        <v>42917</v>
      </c>
      <c r="J32" s="89" t="s">
        <v>18</v>
      </c>
      <c r="K32" s="89"/>
      <c r="L32" s="89"/>
      <c r="M32" s="89"/>
      <c r="O32" s="89" t="s">
        <v>19</v>
      </c>
      <c r="P32" s="89"/>
      <c r="Q32" s="89"/>
      <c r="R32" s="89"/>
      <c r="S32" s="89"/>
      <c r="T32" s="89"/>
      <c r="V32" s="89" t="s">
        <v>20</v>
      </c>
      <c r="W32" s="89"/>
      <c r="X32" s="89"/>
      <c r="Y32" s="89"/>
      <c r="Z32" s="89"/>
      <c r="AA32" s="89"/>
      <c r="AC32" s="89" t="s">
        <v>20</v>
      </c>
      <c r="AD32" s="89"/>
      <c r="AE32" s="89"/>
      <c r="AF32" s="89"/>
      <c r="AG32" s="89"/>
      <c r="AH32" s="89"/>
      <c r="AJ32" s="89" t="s">
        <v>21</v>
      </c>
      <c r="AK32" s="89"/>
      <c r="AL32" s="89"/>
      <c r="AM32" s="89"/>
      <c r="AN32" s="89"/>
      <c r="AO32" s="89"/>
      <c r="AQ32" s="89" t="s">
        <v>22</v>
      </c>
      <c r="AR32" s="89"/>
      <c r="AS32" s="89"/>
      <c r="AT32" s="89"/>
    </row>
    <row r="33" spans="4:46" ht="12.75">
      <c r="D33" s="4"/>
      <c r="E33" s="4"/>
      <c r="G33" s="2">
        <f>DATE($G$6,7,31)</f>
        <v>42947</v>
      </c>
      <c r="J33" t="s">
        <v>11</v>
      </c>
      <c r="K33" s="3" t="s">
        <v>17</v>
      </c>
      <c r="L33" s="3" t="s">
        <v>25</v>
      </c>
      <c r="M33" s="3" t="s">
        <v>25</v>
      </c>
      <c r="O33" t="s">
        <v>2</v>
      </c>
      <c r="P33" t="s">
        <v>2</v>
      </c>
      <c r="Q33" t="s">
        <v>11</v>
      </c>
      <c r="R33" s="3" t="s">
        <v>17</v>
      </c>
      <c r="S33" s="3" t="s">
        <v>25</v>
      </c>
      <c r="T33" s="3" t="s">
        <v>25</v>
      </c>
      <c r="V33" t="s">
        <v>2</v>
      </c>
      <c r="W33" t="s">
        <v>2</v>
      </c>
      <c r="X33" t="s">
        <v>11</v>
      </c>
      <c r="Y33" s="3" t="s">
        <v>17</v>
      </c>
      <c r="Z33" s="3" t="s">
        <v>25</v>
      </c>
      <c r="AA33" s="3" t="s">
        <v>25</v>
      </c>
      <c r="AC33" t="s">
        <v>2</v>
      </c>
      <c r="AD33" t="s">
        <v>2</v>
      </c>
      <c r="AE33" t="s">
        <v>11</v>
      </c>
      <c r="AF33" s="3" t="s">
        <v>17</v>
      </c>
      <c r="AG33" s="3" t="s">
        <v>25</v>
      </c>
      <c r="AH33" s="3" t="s">
        <v>25</v>
      </c>
      <c r="AJ33" t="s">
        <v>2</v>
      </c>
      <c r="AK33" t="s">
        <v>2</v>
      </c>
      <c r="AL33" t="s">
        <v>11</v>
      </c>
      <c r="AM33" s="3" t="s">
        <v>17</v>
      </c>
      <c r="AN33" s="3" t="s">
        <v>25</v>
      </c>
      <c r="AO33" s="3" t="s">
        <v>25</v>
      </c>
      <c r="AQ33" t="s">
        <v>11</v>
      </c>
      <c r="AR33" s="3" t="s">
        <v>17</v>
      </c>
      <c r="AS33" s="3" t="s">
        <v>25</v>
      </c>
      <c r="AT33" s="3" t="s">
        <v>25</v>
      </c>
    </row>
    <row r="34" spans="10:46" ht="12.75">
      <c r="J34" t="s">
        <v>12</v>
      </c>
      <c r="L34" s="2" t="str">
        <f>"&gt;="&amp;TEXT($G32,"GG/MM/AAAA")</f>
        <v>&gt;=01/07/2017</v>
      </c>
      <c r="M34" s="2" t="str">
        <f>"&lt;="&amp;TEXT($G33,"GG/MM/AAAA")</f>
        <v>&lt;=31/07/2017</v>
      </c>
      <c r="O34" s="4" t="str">
        <f>"&gt;= 0"</f>
        <v>&gt;= 0</v>
      </c>
      <c r="P34" s="4" t="str">
        <f>"&lt;= 30"</f>
        <v>&lt;= 30</v>
      </c>
      <c r="Q34" t="s">
        <v>12</v>
      </c>
      <c r="S34" s="2" t="str">
        <f>"&gt;="&amp;TEXT($G32,"GG/MM/AAAA")</f>
        <v>&gt;=01/07/2017</v>
      </c>
      <c r="T34" s="2" t="str">
        <f>"&lt;="&amp;TEXT($G33,"GG/MM/AAAA")</f>
        <v>&lt;=31/07/2017</v>
      </c>
      <c r="V34" s="4" t="str">
        <f>"&gt; 30"</f>
        <v>&gt; 30</v>
      </c>
      <c r="W34" s="4" t="str">
        <f>"&lt;= 60"</f>
        <v>&lt;= 60</v>
      </c>
      <c r="X34" t="s">
        <v>12</v>
      </c>
      <c r="Z34" s="2" t="str">
        <f>"&gt;="&amp;TEXT($G32,"GG/MM/AAAA")</f>
        <v>&gt;=01/07/2017</v>
      </c>
      <c r="AA34" s="2" t="str">
        <f>"&lt;="&amp;TEXT($G33,"GG/MM/AAAA")</f>
        <v>&lt;=31/07/2017</v>
      </c>
      <c r="AC34" s="4" t="str">
        <f>"&gt; 60"</f>
        <v>&gt; 60</v>
      </c>
      <c r="AD34" s="4" t="str">
        <f>"&lt;= 90"</f>
        <v>&lt;= 90</v>
      </c>
      <c r="AE34" t="s">
        <v>12</v>
      </c>
      <c r="AG34" s="2" t="str">
        <f>"&gt;="&amp;TEXT($G32,"GG/MM/AAAA")</f>
        <v>&gt;=01/07/2017</v>
      </c>
      <c r="AH34" s="2" t="str">
        <f>"&lt;="&amp;TEXT($G33,"GG/MM/AAAA")</f>
        <v>&lt;=31/07/2017</v>
      </c>
      <c r="AJ34" s="4" t="str">
        <f>"&gt; 90"</f>
        <v>&gt; 90</v>
      </c>
      <c r="AK34" s="4" t="str">
        <f>"&lt;= 999999"</f>
        <v>&lt;= 999999</v>
      </c>
      <c r="AL34" t="s">
        <v>12</v>
      </c>
      <c r="AN34" s="2" t="str">
        <f>"&gt;="&amp;TEXT($G32,"GG/MM/AAAA")</f>
        <v>&gt;=01/07/2017</v>
      </c>
      <c r="AO34" s="2" t="str">
        <f>"&lt;="&amp;TEXT($G33,"GG/MM/AAAA")</f>
        <v>&lt;=31/07/2017</v>
      </c>
      <c r="AQ34" s="4" t="s">
        <v>14</v>
      </c>
      <c r="AS34" s="2" t="str">
        <f>"&gt;="&amp;TEXT($G32,"GG/MM/AAAA")</f>
        <v>&gt;=01/07/2017</v>
      </c>
      <c r="AT34" s="2" t="str">
        <f>"&lt;="&amp;TEXT($G33,"GG/MM/AAAA")</f>
        <v>&lt;=31/07/2017</v>
      </c>
    </row>
    <row r="35" spans="12:46" ht="12.75">
      <c r="L35" s="2"/>
      <c r="M35" s="2"/>
      <c r="O35" s="4"/>
      <c r="P35" s="4"/>
      <c r="S35" s="2"/>
      <c r="T35" s="2"/>
      <c r="V35" s="4"/>
      <c r="W35" s="4"/>
      <c r="Z35" s="2"/>
      <c r="AA35" s="2"/>
      <c r="AC35" s="4"/>
      <c r="AD35" s="4"/>
      <c r="AG35" s="2"/>
      <c r="AH35" s="2"/>
      <c r="AJ35" s="4"/>
      <c r="AK35" s="4"/>
      <c r="AN35" s="2"/>
      <c r="AO35" s="2"/>
      <c r="AQ35" s="4"/>
      <c r="AS35" s="2"/>
      <c r="AT35" s="2"/>
    </row>
    <row r="36" spans="3:46" ht="12.75">
      <c r="C36" t="s">
        <v>36</v>
      </c>
      <c r="G36" s="2">
        <f>DATE($G$6,8,1)</f>
        <v>42948</v>
      </c>
      <c r="J36" s="89" t="s">
        <v>18</v>
      </c>
      <c r="K36" s="89"/>
      <c r="L36" s="89"/>
      <c r="M36" s="89"/>
      <c r="O36" s="89" t="s">
        <v>19</v>
      </c>
      <c r="P36" s="89"/>
      <c r="Q36" s="89"/>
      <c r="R36" s="89"/>
      <c r="S36" s="89"/>
      <c r="T36" s="89"/>
      <c r="V36" s="89" t="s">
        <v>20</v>
      </c>
      <c r="W36" s="89"/>
      <c r="X36" s="89"/>
      <c r="Y36" s="89"/>
      <c r="Z36" s="89"/>
      <c r="AA36" s="89"/>
      <c r="AC36" s="89" t="s">
        <v>20</v>
      </c>
      <c r="AD36" s="89"/>
      <c r="AE36" s="89"/>
      <c r="AF36" s="89"/>
      <c r="AG36" s="89"/>
      <c r="AH36" s="89"/>
      <c r="AJ36" s="89" t="s">
        <v>21</v>
      </c>
      <c r="AK36" s="89"/>
      <c r="AL36" s="89"/>
      <c r="AM36" s="89"/>
      <c r="AN36" s="89"/>
      <c r="AO36" s="89"/>
      <c r="AQ36" s="89" t="s">
        <v>22</v>
      </c>
      <c r="AR36" s="89"/>
      <c r="AS36" s="89"/>
      <c r="AT36" s="89"/>
    </row>
    <row r="37" spans="4:46" ht="12.75">
      <c r="D37" s="4"/>
      <c r="E37" s="4"/>
      <c r="G37" s="2">
        <f>DATE($G$6,8,31)</f>
        <v>42978</v>
      </c>
      <c r="J37" t="s">
        <v>11</v>
      </c>
      <c r="K37" s="3" t="s">
        <v>17</v>
      </c>
      <c r="L37" s="3" t="s">
        <v>25</v>
      </c>
      <c r="M37" s="3" t="s">
        <v>25</v>
      </c>
      <c r="O37" t="s">
        <v>2</v>
      </c>
      <c r="P37" t="s">
        <v>2</v>
      </c>
      <c r="Q37" t="s">
        <v>11</v>
      </c>
      <c r="R37" s="3" t="s">
        <v>17</v>
      </c>
      <c r="S37" s="3" t="s">
        <v>25</v>
      </c>
      <c r="T37" s="3" t="s">
        <v>25</v>
      </c>
      <c r="V37" t="s">
        <v>2</v>
      </c>
      <c r="W37" t="s">
        <v>2</v>
      </c>
      <c r="X37" t="s">
        <v>11</v>
      </c>
      <c r="Y37" s="3" t="s">
        <v>17</v>
      </c>
      <c r="Z37" s="3" t="s">
        <v>25</v>
      </c>
      <c r="AA37" s="3" t="s">
        <v>25</v>
      </c>
      <c r="AC37" t="s">
        <v>2</v>
      </c>
      <c r="AD37" t="s">
        <v>2</v>
      </c>
      <c r="AE37" t="s">
        <v>11</v>
      </c>
      <c r="AF37" s="3" t="s">
        <v>17</v>
      </c>
      <c r="AG37" s="3" t="s">
        <v>25</v>
      </c>
      <c r="AH37" s="3" t="s">
        <v>25</v>
      </c>
      <c r="AJ37" t="s">
        <v>2</v>
      </c>
      <c r="AK37" t="s">
        <v>2</v>
      </c>
      <c r="AL37" t="s">
        <v>11</v>
      </c>
      <c r="AM37" s="3" t="s">
        <v>17</v>
      </c>
      <c r="AN37" s="3" t="s">
        <v>25</v>
      </c>
      <c r="AO37" s="3" t="s">
        <v>25</v>
      </c>
      <c r="AQ37" t="s">
        <v>11</v>
      </c>
      <c r="AR37" s="3" t="s">
        <v>17</v>
      </c>
      <c r="AS37" s="3" t="s">
        <v>25</v>
      </c>
      <c r="AT37" s="3" t="s">
        <v>25</v>
      </c>
    </row>
    <row r="38" spans="10:46" ht="12.75">
      <c r="J38" t="s">
        <v>12</v>
      </c>
      <c r="L38" s="2" t="str">
        <f>"&gt;="&amp;TEXT($G36,"GG/MM/AAAA")</f>
        <v>&gt;=01/08/2017</v>
      </c>
      <c r="M38" s="2" t="str">
        <f>"&lt;="&amp;TEXT($G37,"GG/MM/AAAA")</f>
        <v>&lt;=31/08/2017</v>
      </c>
      <c r="O38" s="4" t="str">
        <f>"&gt;= 0"</f>
        <v>&gt;= 0</v>
      </c>
      <c r="P38" s="4" t="str">
        <f>"&lt;= 30"</f>
        <v>&lt;= 30</v>
      </c>
      <c r="Q38" t="s">
        <v>12</v>
      </c>
      <c r="S38" s="2" t="str">
        <f>"&gt;="&amp;TEXT($G36,"GG/MM/AAAA")</f>
        <v>&gt;=01/08/2017</v>
      </c>
      <c r="T38" s="2" t="str">
        <f>"&lt;="&amp;TEXT($G37,"GG/MM/AAAA")</f>
        <v>&lt;=31/08/2017</v>
      </c>
      <c r="V38" s="4" t="str">
        <f>"&gt; 30"</f>
        <v>&gt; 30</v>
      </c>
      <c r="W38" s="4" t="str">
        <f>"&lt;= 60"</f>
        <v>&lt;= 60</v>
      </c>
      <c r="X38" t="s">
        <v>12</v>
      </c>
      <c r="Z38" s="2" t="str">
        <f>"&gt;="&amp;TEXT($G36,"GG/MM/AAAA")</f>
        <v>&gt;=01/08/2017</v>
      </c>
      <c r="AA38" s="2" t="str">
        <f>"&lt;="&amp;TEXT($G37,"GG/MM/AAAA")</f>
        <v>&lt;=31/08/2017</v>
      </c>
      <c r="AC38" s="4" t="str">
        <f>"&gt; 60"</f>
        <v>&gt; 60</v>
      </c>
      <c r="AD38" s="4" t="str">
        <f>"&lt;= 90"</f>
        <v>&lt;= 90</v>
      </c>
      <c r="AE38" t="s">
        <v>12</v>
      </c>
      <c r="AG38" s="2" t="str">
        <f>"&gt;="&amp;TEXT($G36,"GG/MM/AAAA")</f>
        <v>&gt;=01/08/2017</v>
      </c>
      <c r="AH38" s="2" t="str">
        <f>"&lt;="&amp;TEXT($G37,"GG/MM/AAAA")</f>
        <v>&lt;=31/08/2017</v>
      </c>
      <c r="AJ38" s="4" t="str">
        <f>"&gt; 90"</f>
        <v>&gt; 90</v>
      </c>
      <c r="AK38" s="4" t="str">
        <f>"&lt;= 999999"</f>
        <v>&lt;= 999999</v>
      </c>
      <c r="AL38" t="s">
        <v>12</v>
      </c>
      <c r="AN38" s="2" t="str">
        <f>"&gt;="&amp;TEXT($G36,"GG/MM/AAAA")</f>
        <v>&gt;=01/08/2017</v>
      </c>
      <c r="AO38" s="2" t="str">
        <f>"&lt;="&amp;TEXT($G37,"GG/MM/AAAA")</f>
        <v>&lt;=31/08/2017</v>
      </c>
      <c r="AQ38" s="4" t="s">
        <v>14</v>
      </c>
      <c r="AS38" s="2" t="str">
        <f>"&gt;="&amp;TEXT($G36,"GG/MM/AAAA")</f>
        <v>&gt;=01/08/2017</v>
      </c>
      <c r="AT38" s="2" t="str">
        <f>"&lt;="&amp;TEXT($G37,"GG/MM/AAAA")</f>
        <v>&lt;=31/08/2017</v>
      </c>
    </row>
    <row r="39" spans="12:46" ht="12.75">
      <c r="L39" s="2"/>
      <c r="M39" s="2"/>
      <c r="O39" s="4"/>
      <c r="P39" s="4"/>
      <c r="S39" s="2"/>
      <c r="T39" s="2"/>
      <c r="V39" s="4"/>
      <c r="W39" s="4"/>
      <c r="Z39" s="2"/>
      <c r="AA39" s="2"/>
      <c r="AC39" s="4"/>
      <c r="AD39" s="4"/>
      <c r="AG39" s="2"/>
      <c r="AH39" s="2"/>
      <c r="AJ39" s="4"/>
      <c r="AK39" s="4"/>
      <c r="AN39" s="2"/>
      <c r="AO39" s="2"/>
      <c r="AQ39" s="4"/>
      <c r="AS39" s="2"/>
      <c r="AT39" s="2"/>
    </row>
    <row r="40" spans="3:46" ht="12.75">
      <c r="C40" t="s">
        <v>37</v>
      </c>
      <c r="G40" s="2">
        <f>DATE($G$6,9,1)</f>
        <v>42979</v>
      </c>
      <c r="J40" s="89" t="s">
        <v>18</v>
      </c>
      <c r="K40" s="89"/>
      <c r="L40" s="89"/>
      <c r="M40" s="89"/>
      <c r="O40" s="89" t="s">
        <v>19</v>
      </c>
      <c r="P40" s="89"/>
      <c r="Q40" s="89"/>
      <c r="R40" s="89"/>
      <c r="S40" s="89"/>
      <c r="T40" s="89"/>
      <c r="V40" s="89" t="s">
        <v>20</v>
      </c>
      <c r="W40" s="89"/>
      <c r="X40" s="89"/>
      <c r="Y40" s="89"/>
      <c r="Z40" s="89"/>
      <c r="AA40" s="89"/>
      <c r="AC40" s="89" t="s">
        <v>20</v>
      </c>
      <c r="AD40" s="89"/>
      <c r="AE40" s="89"/>
      <c r="AF40" s="89"/>
      <c r="AG40" s="89"/>
      <c r="AH40" s="89"/>
      <c r="AJ40" s="89" t="s">
        <v>21</v>
      </c>
      <c r="AK40" s="89"/>
      <c r="AL40" s="89"/>
      <c r="AM40" s="89"/>
      <c r="AN40" s="89"/>
      <c r="AO40" s="89"/>
      <c r="AQ40" s="89" t="s">
        <v>22</v>
      </c>
      <c r="AR40" s="89"/>
      <c r="AS40" s="89"/>
      <c r="AT40" s="89"/>
    </row>
    <row r="41" spans="4:46" ht="12.75">
      <c r="D41" s="4"/>
      <c r="E41" s="4"/>
      <c r="G41" s="2">
        <f>DATE($G$6,9,30)</f>
        <v>43008</v>
      </c>
      <c r="J41" t="s">
        <v>11</v>
      </c>
      <c r="K41" s="3" t="s">
        <v>17</v>
      </c>
      <c r="L41" s="3" t="s">
        <v>25</v>
      </c>
      <c r="M41" s="3" t="s">
        <v>25</v>
      </c>
      <c r="O41" t="s">
        <v>2</v>
      </c>
      <c r="P41" t="s">
        <v>2</v>
      </c>
      <c r="Q41" t="s">
        <v>11</v>
      </c>
      <c r="R41" s="3" t="s">
        <v>17</v>
      </c>
      <c r="S41" s="3" t="s">
        <v>25</v>
      </c>
      <c r="T41" s="3" t="s">
        <v>25</v>
      </c>
      <c r="V41" t="s">
        <v>2</v>
      </c>
      <c r="W41" t="s">
        <v>2</v>
      </c>
      <c r="X41" t="s">
        <v>11</v>
      </c>
      <c r="Y41" s="3" t="s">
        <v>17</v>
      </c>
      <c r="Z41" s="3" t="s">
        <v>25</v>
      </c>
      <c r="AA41" s="3" t="s">
        <v>25</v>
      </c>
      <c r="AC41" t="s">
        <v>2</v>
      </c>
      <c r="AD41" t="s">
        <v>2</v>
      </c>
      <c r="AE41" t="s">
        <v>11</v>
      </c>
      <c r="AF41" s="3" t="s">
        <v>17</v>
      </c>
      <c r="AG41" s="3" t="s">
        <v>25</v>
      </c>
      <c r="AH41" s="3" t="s">
        <v>25</v>
      </c>
      <c r="AJ41" t="s">
        <v>2</v>
      </c>
      <c r="AK41" t="s">
        <v>2</v>
      </c>
      <c r="AL41" t="s">
        <v>11</v>
      </c>
      <c r="AM41" s="3" t="s">
        <v>17</v>
      </c>
      <c r="AN41" s="3" t="s">
        <v>25</v>
      </c>
      <c r="AO41" s="3" t="s">
        <v>25</v>
      </c>
      <c r="AQ41" t="s">
        <v>11</v>
      </c>
      <c r="AR41" s="3" t="s">
        <v>17</v>
      </c>
      <c r="AS41" s="3" t="s">
        <v>25</v>
      </c>
      <c r="AT41" s="3" t="s">
        <v>25</v>
      </c>
    </row>
    <row r="42" spans="10:46" ht="12.75">
      <c r="J42" t="s">
        <v>12</v>
      </c>
      <c r="L42" s="2" t="str">
        <f>"&gt;="&amp;TEXT($G40,"GG/MM/AAAA")</f>
        <v>&gt;=01/09/2017</v>
      </c>
      <c r="M42" s="2" t="str">
        <f>"&lt;="&amp;TEXT($G41,"GG/MM/AAAA")</f>
        <v>&lt;=30/09/2017</v>
      </c>
      <c r="O42" s="4" t="str">
        <f>"&gt;= 0"</f>
        <v>&gt;= 0</v>
      </c>
      <c r="P42" s="4" t="str">
        <f>"&lt;= 30"</f>
        <v>&lt;= 30</v>
      </c>
      <c r="Q42" t="s">
        <v>12</v>
      </c>
      <c r="S42" s="2" t="str">
        <f>"&gt;="&amp;TEXT($G40,"GG/MM/AAAA")</f>
        <v>&gt;=01/09/2017</v>
      </c>
      <c r="T42" s="2" t="str">
        <f>"&lt;="&amp;TEXT($G41,"GG/MM/AAAA")</f>
        <v>&lt;=30/09/2017</v>
      </c>
      <c r="V42" s="4" t="str">
        <f>"&gt; 30"</f>
        <v>&gt; 30</v>
      </c>
      <c r="W42" s="4" t="str">
        <f>"&lt;= 60"</f>
        <v>&lt;= 60</v>
      </c>
      <c r="X42" t="s">
        <v>12</v>
      </c>
      <c r="Z42" s="2" t="str">
        <f>"&gt;="&amp;TEXT($G40,"GG/MM/AAAA")</f>
        <v>&gt;=01/09/2017</v>
      </c>
      <c r="AA42" s="2" t="str">
        <f>"&lt;="&amp;TEXT($G41,"GG/MM/AAAA")</f>
        <v>&lt;=30/09/2017</v>
      </c>
      <c r="AC42" s="4" t="str">
        <f>"&gt; 60"</f>
        <v>&gt; 60</v>
      </c>
      <c r="AD42" s="4" t="str">
        <f>"&lt;= 90"</f>
        <v>&lt;= 90</v>
      </c>
      <c r="AE42" t="s">
        <v>12</v>
      </c>
      <c r="AG42" s="2" t="str">
        <f>"&gt;="&amp;TEXT($G40,"GG/MM/AAAA")</f>
        <v>&gt;=01/09/2017</v>
      </c>
      <c r="AH42" s="2" t="str">
        <f>"&lt;="&amp;TEXT($G41,"GG/MM/AAAA")</f>
        <v>&lt;=30/09/2017</v>
      </c>
      <c r="AJ42" s="4" t="str">
        <f>"&gt; 90"</f>
        <v>&gt; 90</v>
      </c>
      <c r="AK42" s="4" t="str">
        <f>"&lt;= 999999"</f>
        <v>&lt;= 999999</v>
      </c>
      <c r="AL42" t="s">
        <v>12</v>
      </c>
      <c r="AN42" s="2" t="str">
        <f>"&gt;="&amp;TEXT($G40,"GG/MM/AAAA")</f>
        <v>&gt;=01/09/2017</v>
      </c>
      <c r="AO42" s="2" t="str">
        <f>"&lt;="&amp;TEXT($G41,"GG/MM/AAAA")</f>
        <v>&lt;=30/09/2017</v>
      </c>
      <c r="AQ42" s="4" t="s">
        <v>14</v>
      </c>
      <c r="AS42" s="2" t="str">
        <f>"&gt;="&amp;TEXT($G40,"GG/MM/AAAA")</f>
        <v>&gt;=01/09/2017</v>
      </c>
      <c r="AT42" s="2" t="str">
        <f>"&lt;="&amp;TEXT($G41,"GG/MM/AAAA")</f>
        <v>&lt;=30/09/2017</v>
      </c>
    </row>
    <row r="43" spans="12:46" ht="12.75">
      <c r="L43" s="2"/>
      <c r="M43" s="2"/>
      <c r="O43" s="4"/>
      <c r="P43" s="4"/>
      <c r="S43" s="2"/>
      <c r="T43" s="2"/>
      <c r="V43" s="4"/>
      <c r="W43" s="4"/>
      <c r="Z43" s="2"/>
      <c r="AA43" s="2"/>
      <c r="AC43" s="4"/>
      <c r="AD43" s="4"/>
      <c r="AG43" s="2"/>
      <c r="AH43" s="2"/>
      <c r="AJ43" s="4"/>
      <c r="AK43" s="4"/>
      <c r="AN43" s="2"/>
      <c r="AO43" s="2"/>
      <c r="AQ43" s="4"/>
      <c r="AS43" s="2"/>
      <c r="AT43" s="2"/>
    </row>
    <row r="44" spans="3:46" ht="12.75">
      <c r="C44" t="s">
        <v>38</v>
      </c>
      <c r="G44" s="2">
        <f>DATE($G$6,10,1)</f>
        <v>43009</v>
      </c>
      <c r="J44" s="89" t="s">
        <v>18</v>
      </c>
      <c r="K44" s="89"/>
      <c r="L44" s="89"/>
      <c r="M44" s="89"/>
      <c r="O44" s="89" t="s">
        <v>19</v>
      </c>
      <c r="P44" s="89"/>
      <c r="Q44" s="89"/>
      <c r="R44" s="89"/>
      <c r="S44" s="89"/>
      <c r="T44" s="89"/>
      <c r="V44" s="89" t="s">
        <v>20</v>
      </c>
      <c r="W44" s="89"/>
      <c r="X44" s="89"/>
      <c r="Y44" s="89"/>
      <c r="Z44" s="89"/>
      <c r="AA44" s="89"/>
      <c r="AC44" s="89" t="s">
        <v>20</v>
      </c>
      <c r="AD44" s="89"/>
      <c r="AE44" s="89"/>
      <c r="AF44" s="89"/>
      <c r="AG44" s="89"/>
      <c r="AH44" s="89"/>
      <c r="AJ44" s="89" t="s">
        <v>21</v>
      </c>
      <c r="AK44" s="89"/>
      <c r="AL44" s="89"/>
      <c r="AM44" s="89"/>
      <c r="AN44" s="89"/>
      <c r="AO44" s="89"/>
      <c r="AQ44" s="89" t="s">
        <v>22</v>
      </c>
      <c r="AR44" s="89"/>
      <c r="AS44" s="89"/>
      <c r="AT44" s="89"/>
    </row>
    <row r="45" spans="4:46" ht="12.75">
      <c r="D45" s="4"/>
      <c r="E45" s="4"/>
      <c r="G45" s="2">
        <f>DATE($G$6,10,31)</f>
        <v>43039</v>
      </c>
      <c r="J45" t="s">
        <v>11</v>
      </c>
      <c r="K45" s="3" t="s">
        <v>17</v>
      </c>
      <c r="L45" s="3" t="s">
        <v>25</v>
      </c>
      <c r="M45" s="3" t="s">
        <v>25</v>
      </c>
      <c r="O45" t="s">
        <v>2</v>
      </c>
      <c r="P45" t="s">
        <v>2</v>
      </c>
      <c r="Q45" t="s">
        <v>11</v>
      </c>
      <c r="R45" s="3" t="s">
        <v>17</v>
      </c>
      <c r="S45" s="3" t="s">
        <v>25</v>
      </c>
      <c r="T45" s="3" t="s">
        <v>25</v>
      </c>
      <c r="V45" t="s">
        <v>2</v>
      </c>
      <c r="W45" t="s">
        <v>2</v>
      </c>
      <c r="X45" t="s">
        <v>11</v>
      </c>
      <c r="Y45" s="3" t="s">
        <v>17</v>
      </c>
      <c r="Z45" s="3" t="s">
        <v>25</v>
      </c>
      <c r="AA45" s="3" t="s">
        <v>25</v>
      </c>
      <c r="AC45" t="s">
        <v>2</v>
      </c>
      <c r="AD45" t="s">
        <v>2</v>
      </c>
      <c r="AE45" t="s">
        <v>11</v>
      </c>
      <c r="AF45" s="3" t="s">
        <v>17</v>
      </c>
      <c r="AG45" s="3" t="s">
        <v>25</v>
      </c>
      <c r="AH45" s="3" t="s">
        <v>25</v>
      </c>
      <c r="AJ45" t="s">
        <v>2</v>
      </c>
      <c r="AK45" t="s">
        <v>2</v>
      </c>
      <c r="AL45" t="s">
        <v>11</v>
      </c>
      <c r="AM45" s="3" t="s">
        <v>17</v>
      </c>
      <c r="AN45" s="3" t="s">
        <v>25</v>
      </c>
      <c r="AO45" s="3" t="s">
        <v>25</v>
      </c>
      <c r="AQ45" t="s">
        <v>11</v>
      </c>
      <c r="AR45" s="3" t="s">
        <v>17</v>
      </c>
      <c r="AS45" s="3" t="s">
        <v>25</v>
      </c>
      <c r="AT45" s="3" t="s">
        <v>25</v>
      </c>
    </row>
    <row r="46" spans="10:46" ht="12.75">
      <c r="J46" t="s">
        <v>12</v>
      </c>
      <c r="L46" s="2" t="str">
        <f>"&gt;="&amp;TEXT($G44,"GG/MM/AAAA")</f>
        <v>&gt;=01/10/2017</v>
      </c>
      <c r="M46" s="2" t="str">
        <f>"&lt;="&amp;TEXT($G45,"GG/MM/AAAA")</f>
        <v>&lt;=31/10/2017</v>
      </c>
      <c r="O46" s="4" t="str">
        <f>"&gt;= 0"</f>
        <v>&gt;= 0</v>
      </c>
      <c r="P46" s="4" t="str">
        <f>"&lt;= 30"</f>
        <v>&lt;= 30</v>
      </c>
      <c r="Q46" t="s">
        <v>12</v>
      </c>
      <c r="S46" s="2" t="str">
        <f>"&gt;="&amp;TEXT($G44,"GG/MM/AAAA")</f>
        <v>&gt;=01/10/2017</v>
      </c>
      <c r="T46" s="2" t="str">
        <f>"&lt;="&amp;TEXT($G45,"GG/MM/AAAA")</f>
        <v>&lt;=31/10/2017</v>
      </c>
      <c r="V46" s="4" t="str">
        <f>"&gt; 30"</f>
        <v>&gt; 30</v>
      </c>
      <c r="W46" s="4" t="str">
        <f>"&lt;= 60"</f>
        <v>&lt;= 60</v>
      </c>
      <c r="X46" t="s">
        <v>12</v>
      </c>
      <c r="Z46" s="2" t="str">
        <f>"&gt;="&amp;TEXT($G44,"GG/MM/AAAA")</f>
        <v>&gt;=01/10/2017</v>
      </c>
      <c r="AA46" s="2" t="str">
        <f>"&lt;="&amp;TEXT($G45,"GG/MM/AAAA")</f>
        <v>&lt;=31/10/2017</v>
      </c>
      <c r="AC46" s="4" t="str">
        <f>"&gt; 60"</f>
        <v>&gt; 60</v>
      </c>
      <c r="AD46" s="4" t="str">
        <f>"&lt;= 90"</f>
        <v>&lt;= 90</v>
      </c>
      <c r="AE46" t="s">
        <v>12</v>
      </c>
      <c r="AG46" s="2" t="str">
        <f>"&gt;="&amp;TEXT($G44,"GG/MM/AAAA")</f>
        <v>&gt;=01/10/2017</v>
      </c>
      <c r="AH46" s="2" t="str">
        <f>"&lt;="&amp;TEXT($G45,"GG/MM/AAAA")</f>
        <v>&lt;=31/10/2017</v>
      </c>
      <c r="AJ46" s="4" t="str">
        <f>"&gt; 90"</f>
        <v>&gt; 90</v>
      </c>
      <c r="AK46" s="4" t="str">
        <f>"&lt;= 999999"</f>
        <v>&lt;= 999999</v>
      </c>
      <c r="AL46" t="s">
        <v>12</v>
      </c>
      <c r="AN46" s="2" t="str">
        <f>"&gt;="&amp;TEXT($G44,"GG/MM/AAAA")</f>
        <v>&gt;=01/10/2017</v>
      </c>
      <c r="AO46" s="2" t="str">
        <f>"&lt;="&amp;TEXT($G45,"GG/MM/AAAA")</f>
        <v>&lt;=31/10/2017</v>
      </c>
      <c r="AQ46" s="4" t="s">
        <v>14</v>
      </c>
      <c r="AS46" s="2" t="str">
        <f>"&gt;="&amp;TEXT($G44,"GG/MM/AAAA")</f>
        <v>&gt;=01/10/2017</v>
      </c>
      <c r="AT46" s="2" t="str">
        <f>"&lt;="&amp;TEXT($G45,"GG/MM/AAAA")</f>
        <v>&lt;=31/10/2017</v>
      </c>
    </row>
    <row r="47" spans="11:46" ht="12.75">
      <c r="K47" s="3"/>
      <c r="L47" s="3"/>
      <c r="M47" s="3"/>
      <c r="R47" s="3"/>
      <c r="S47" s="3"/>
      <c r="T47" s="3"/>
      <c r="Y47" s="3"/>
      <c r="Z47" s="3"/>
      <c r="AA47" s="3"/>
      <c r="AF47" s="3"/>
      <c r="AG47" s="3"/>
      <c r="AH47" s="3"/>
      <c r="AM47" s="3"/>
      <c r="AN47" s="3"/>
      <c r="AO47" s="3"/>
      <c r="AR47" s="3"/>
      <c r="AS47" s="3"/>
      <c r="AT47" s="3"/>
    </row>
    <row r="48" spans="3:46" ht="12.75">
      <c r="C48" t="s">
        <v>39</v>
      </c>
      <c r="G48" s="2">
        <f>DATE($G$6,11,1)</f>
        <v>43040</v>
      </c>
      <c r="J48" s="89" t="s">
        <v>18</v>
      </c>
      <c r="K48" s="89"/>
      <c r="L48" s="89"/>
      <c r="M48" s="89"/>
      <c r="O48" s="89" t="s">
        <v>19</v>
      </c>
      <c r="P48" s="89"/>
      <c r="Q48" s="89"/>
      <c r="R48" s="89"/>
      <c r="S48" s="89"/>
      <c r="T48" s="89"/>
      <c r="V48" s="89" t="s">
        <v>20</v>
      </c>
      <c r="W48" s="89"/>
      <c r="X48" s="89"/>
      <c r="Y48" s="89"/>
      <c r="Z48" s="89"/>
      <c r="AA48" s="89"/>
      <c r="AC48" s="89" t="s">
        <v>20</v>
      </c>
      <c r="AD48" s="89"/>
      <c r="AE48" s="89"/>
      <c r="AF48" s="89"/>
      <c r="AG48" s="89"/>
      <c r="AH48" s="89"/>
      <c r="AJ48" s="89" t="s">
        <v>21</v>
      </c>
      <c r="AK48" s="89"/>
      <c r="AL48" s="89"/>
      <c r="AM48" s="89"/>
      <c r="AN48" s="89"/>
      <c r="AO48" s="89"/>
      <c r="AQ48" s="89" t="s">
        <v>22</v>
      </c>
      <c r="AR48" s="89"/>
      <c r="AS48" s="89"/>
      <c r="AT48" s="89"/>
    </row>
    <row r="49" spans="4:46" ht="12.75">
      <c r="D49" s="4"/>
      <c r="E49" s="4"/>
      <c r="G49" s="2">
        <f>DATE($G$6,11,30)</f>
        <v>43069</v>
      </c>
      <c r="J49" t="s">
        <v>11</v>
      </c>
      <c r="K49" s="3" t="s">
        <v>17</v>
      </c>
      <c r="L49" s="3" t="s">
        <v>25</v>
      </c>
      <c r="M49" s="3" t="s">
        <v>25</v>
      </c>
      <c r="O49" t="s">
        <v>2</v>
      </c>
      <c r="P49" t="s">
        <v>2</v>
      </c>
      <c r="Q49" t="s">
        <v>11</v>
      </c>
      <c r="R49" s="3" t="s">
        <v>17</v>
      </c>
      <c r="S49" s="3" t="s">
        <v>25</v>
      </c>
      <c r="T49" s="3" t="s">
        <v>25</v>
      </c>
      <c r="V49" t="s">
        <v>2</v>
      </c>
      <c r="W49" t="s">
        <v>2</v>
      </c>
      <c r="X49" t="s">
        <v>11</v>
      </c>
      <c r="Y49" s="3" t="s">
        <v>17</v>
      </c>
      <c r="Z49" s="3" t="s">
        <v>25</v>
      </c>
      <c r="AA49" s="3" t="s">
        <v>25</v>
      </c>
      <c r="AC49" t="s">
        <v>2</v>
      </c>
      <c r="AD49" t="s">
        <v>2</v>
      </c>
      <c r="AE49" t="s">
        <v>11</v>
      </c>
      <c r="AF49" s="3" t="s">
        <v>17</v>
      </c>
      <c r="AG49" s="3" t="s">
        <v>25</v>
      </c>
      <c r="AH49" s="3" t="s">
        <v>25</v>
      </c>
      <c r="AJ49" t="s">
        <v>2</v>
      </c>
      <c r="AK49" t="s">
        <v>2</v>
      </c>
      <c r="AL49" t="s">
        <v>11</v>
      </c>
      <c r="AM49" s="3" t="s">
        <v>17</v>
      </c>
      <c r="AN49" s="3" t="s">
        <v>25</v>
      </c>
      <c r="AO49" s="3" t="s">
        <v>25</v>
      </c>
      <c r="AQ49" t="s">
        <v>11</v>
      </c>
      <c r="AR49" s="3" t="s">
        <v>17</v>
      </c>
      <c r="AS49" s="3" t="s">
        <v>25</v>
      </c>
      <c r="AT49" s="3" t="s">
        <v>25</v>
      </c>
    </row>
    <row r="50" spans="10:46" ht="12.75">
      <c r="J50" t="s">
        <v>12</v>
      </c>
      <c r="L50" s="2" t="str">
        <f>"&gt;="&amp;TEXT($G48,"GG/MM/AAAA")</f>
        <v>&gt;=01/11/2017</v>
      </c>
      <c r="M50" s="2" t="str">
        <f>"&lt;="&amp;TEXT($G49,"GG/MM/AAAA")</f>
        <v>&lt;=30/11/2017</v>
      </c>
      <c r="O50" s="4" t="str">
        <f>"&gt;= 0"</f>
        <v>&gt;= 0</v>
      </c>
      <c r="P50" s="4" t="str">
        <f>"&lt;= 30"</f>
        <v>&lt;= 30</v>
      </c>
      <c r="Q50" t="s">
        <v>12</v>
      </c>
      <c r="S50" s="2" t="str">
        <f>"&gt;="&amp;TEXT($G48,"GG/MM/AAAA")</f>
        <v>&gt;=01/11/2017</v>
      </c>
      <c r="T50" s="2" t="str">
        <f>"&lt;="&amp;TEXT($G49,"GG/MM/AAAA")</f>
        <v>&lt;=30/11/2017</v>
      </c>
      <c r="V50" s="4" t="str">
        <f>"&gt; 30"</f>
        <v>&gt; 30</v>
      </c>
      <c r="W50" s="4" t="str">
        <f>"&lt;= 60"</f>
        <v>&lt;= 60</v>
      </c>
      <c r="X50" t="s">
        <v>12</v>
      </c>
      <c r="Z50" s="2" t="str">
        <f>"&gt;="&amp;TEXT($G48,"GG/MM/AAAA")</f>
        <v>&gt;=01/11/2017</v>
      </c>
      <c r="AA50" s="2" t="str">
        <f>"&lt;="&amp;TEXT($G49,"GG/MM/AAAA")</f>
        <v>&lt;=30/11/2017</v>
      </c>
      <c r="AC50" s="4" t="str">
        <f>"&gt; 60"</f>
        <v>&gt; 60</v>
      </c>
      <c r="AD50" s="4" t="str">
        <f>"&lt;= 90"</f>
        <v>&lt;= 90</v>
      </c>
      <c r="AE50" t="s">
        <v>12</v>
      </c>
      <c r="AG50" s="2" t="str">
        <f>"&gt;="&amp;TEXT($G48,"GG/MM/AAAA")</f>
        <v>&gt;=01/11/2017</v>
      </c>
      <c r="AH50" s="2" t="str">
        <f>"&lt;="&amp;TEXT($G49,"GG/MM/AAAA")</f>
        <v>&lt;=30/11/2017</v>
      </c>
      <c r="AJ50" s="4" t="str">
        <f>"&gt; 90"</f>
        <v>&gt; 90</v>
      </c>
      <c r="AK50" s="4" t="str">
        <f>"&lt;= 999999"</f>
        <v>&lt;= 999999</v>
      </c>
      <c r="AL50" t="s">
        <v>12</v>
      </c>
      <c r="AN50" s="2" t="str">
        <f>"&gt;="&amp;TEXT($G48,"GG/MM/AAAA")</f>
        <v>&gt;=01/11/2017</v>
      </c>
      <c r="AO50" s="2" t="str">
        <f>"&lt;="&amp;TEXT($G49,"GG/MM/AAAA")</f>
        <v>&lt;=30/11/2017</v>
      </c>
      <c r="AQ50" s="4" t="s">
        <v>14</v>
      </c>
      <c r="AS50" s="2" t="str">
        <f>"&gt;="&amp;TEXT($G48,"GG/MM/AAAA")</f>
        <v>&gt;=01/11/2017</v>
      </c>
      <c r="AT50" s="2" t="str">
        <f>"&lt;="&amp;TEXT($G49,"GG/MM/AAAA")</f>
        <v>&lt;=30/11/2017</v>
      </c>
    </row>
    <row r="51" spans="10:46" ht="12.75">
      <c r="J51" s="89"/>
      <c r="K51" s="89"/>
      <c r="L51" s="89"/>
      <c r="M51" s="89"/>
      <c r="O51" s="89"/>
      <c r="P51" s="89"/>
      <c r="Q51" s="89"/>
      <c r="R51" s="89"/>
      <c r="S51" s="89"/>
      <c r="T51" s="89"/>
      <c r="V51" s="89"/>
      <c r="W51" s="89"/>
      <c r="X51" s="89"/>
      <c r="Y51" s="89"/>
      <c r="Z51" s="89"/>
      <c r="AA51" s="89"/>
      <c r="AC51" s="89"/>
      <c r="AD51" s="89"/>
      <c r="AE51" s="89"/>
      <c r="AF51" s="89"/>
      <c r="AG51" s="89"/>
      <c r="AH51" s="89"/>
      <c r="AJ51" s="89"/>
      <c r="AK51" s="89"/>
      <c r="AL51" s="89"/>
      <c r="AM51" s="89"/>
      <c r="AN51" s="89"/>
      <c r="AO51" s="89"/>
      <c r="AQ51" s="89"/>
      <c r="AR51" s="89"/>
      <c r="AS51" s="89"/>
      <c r="AT51" s="89"/>
    </row>
    <row r="52" spans="3:46" ht="12.75">
      <c r="C52" t="s">
        <v>40</v>
      </c>
      <c r="G52" s="2">
        <f>DATE($G$6,12,1)</f>
        <v>43070</v>
      </c>
      <c r="J52" s="89" t="s">
        <v>18</v>
      </c>
      <c r="K52" s="89"/>
      <c r="L52" s="89"/>
      <c r="M52" s="89"/>
      <c r="O52" s="89" t="s">
        <v>19</v>
      </c>
      <c r="P52" s="89"/>
      <c r="Q52" s="89"/>
      <c r="R52" s="89"/>
      <c r="S52" s="89"/>
      <c r="T52" s="89"/>
      <c r="V52" s="89" t="s">
        <v>20</v>
      </c>
      <c r="W52" s="89"/>
      <c r="X52" s="89"/>
      <c r="Y52" s="89"/>
      <c r="Z52" s="89"/>
      <c r="AA52" s="89"/>
      <c r="AC52" s="89" t="s">
        <v>20</v>
      </c>
      <c r="AD52" s="89"/>
      <c r="AE52" s="89"/>
      <c r="AF52" s="89"/>
      <c r="AG52" s="89"/>
      <c r="AH52" s="89"/>
      <c r="AJ52" s="89" t="s">
        <v>21</v>
      </c>
      <c r="AK52" s="89"/>
      <c r="AL52" s="89"/>
      <c r="AM52" s="89"/>
      <c r="AN52" s="89"/>
      <c r="AO52" s="89"/>
      <c r="AQ52" s="89" t="s">
        <v>22</v>
      </c>
      <c r="AR52" s="89"/>
      <c r="AS52" s="89"/>
      <c r="AT52" s="89"/>
    </row>
    <row r="53" spans="4:46" ht="12.75">
      <c r="D53" s="4"/>
      <c r="E53" s="4"/>
      <c r="G53" s="2">
        <f>DATE($G$6,12,31)</f>
        <v>43100</v>
      </c>
      <c r="J53" t="s">
        <v>11</v>
      </c>
      <c r="K53" s="3" t="s">
        <v>17</v>
      </c>
      <c r="L53" s="3" t="s">
        <v>25</v>
      </c>
      <c r="M53" s="3" t="s">
        <v>25</v>
      </c>
      <c r="O53" t="s">
        <v>2</v>
      </c>
      <c r="P53" t="s">
        <v>2</v>
      </c>
      <c r="Q53" t="s">
        <v>11</v>
      </c>
      <c r="R53" s="3" t="s">
        <v>17</v>
      </c>
      <c r="S53" s="3" t="s">
        <v>25</v>
      </c>
      <c r="T53" s="3" t="s">
        <v>25</v>
      </c>
      <c r="V53" t="s">
        <v>2</v>
      </c>
      <c r="W53" t="s">
        <v>2</v>
      </c>
      <c r="X53" t="s">
        <v>11</v>
      </c>
      <c r="Y53" s="3" t="s">
        <v>17</v>
      </c>
      <c r="Z53" s="3" t="s">
        <v>25</v>
      </c>
      <c r="AA53" s="3" t="s">
        <v>25</v>
      </c>
      <c r="AC53" t="s">
        <v>2</v>
      </c>
      <c r="AD53" t="s">
        <v>2</v>
      </c>
      <c r="AE53" t="s">
        <v>11</v>
      </c>
      <c r="AF53" s="3" t="s">
        <v>17</v>
      </c>
      <c r="AG53" s="3" t="s">
        <v>25</v>
      </c>
      <c r="AH53" s="3" t="s">
        <v>25</v>
      </c>
      <c r="AJ53" t="s">
        <v>2</v>
      </c>
      <c r="AK53" t="s">
        <v>2</v>
      </c>
      <c r="AL53" t="s">
        <v>11</v>
      </c>
      <c r="AM53" s="3" t="s">
        <v>17</v>
      </c>
      <c r="AN53" s="3" t="s">
        <v>25</v>
      </c>
      <c r="AO53" s="3" t="s">
        <v>25</v>
      </c>
      <c r="AQ53" t="s">
        <v>11</v>
      </c>
      <c r="AR53" s="3" t="s">
        <v>17</v>
      </c>
      <c r="AS53" s="3" t="s">
        <v>25</v>
      </c>
      <c r="AT53" s="3" t="s">
        <v>25</v>
      </c>
    </row>
    <row r="54" spans="10:46" ht="12.75">
      <c r="J54" t="s">
        <v>12</v>
      </c>
      <c r="L54" s="2" t="str">
        <f>"&gt;="&amp;TEXT($G52,"GG/MM/AAAA")</f>
        <v>&gt;=01/12/2017</v>
      </c>
      <c r="M54" s="2" t="str">
        <f>"&lt;="&amp;TEXT($G53,"GG/MM/AAAA")</f>
        <v>&lt;=31/12/2017</v>
      </c>
      <c r="O54" s="4" t="str">
        <f>"&gt;= 0"</f>
        <v>&gt;= 0</v>
      </c>
      <c r="P54" s="4" t="str">
        <f>"&lt;= 30"</f>
        <v>&lt;= 30</v>
      </c>
      <c r="Q54" t="s">
        <v>12</v>
      </c>
      <c r="S54" s="2" t="str">
        <f>"&gt;="&amp;TEXT($G52,"GG/MM/AAAA")</f>
        <v>&gt;=01/12/2017</v>
      </c>
      <c r="T54" s="2" t="str">
        <f>"&lt;="&amp;TEXT($G53,"GG/MM/AAAA")</f>
        <v>&lt;=31/12/2017</v>
      </c>
      <c r="V54" s="4" t="str">
        <f>"&gt; 30"</f>
        <v>&gt; 30</v>
      </c>
      <c r="W54" s="4" t="str">
        <f>"&lt;= 60"</f>
        <v>&lt;= 60</v>
      </c>
      <c r="X54" t="s">
        <v>12</v>
      </c>
      <c r="Z54" s="2" t="str">
        <f>"&gt;="&amp;TEXT($G52,"GG/MM/AAAA")</f>
        <v>&gt;=01/12/2017</v>
      </c>
      <c r="AA54" s="2" t="str">
        <f>"&lt;="&amp;TEXT($G53,"GG/MM/AAAA")</f>
        <v>&lt;=31/12/2017</v>
      </c>
      <c r="AC54" s="4" t="str">
        <f>"&gt; 60"</f>
        <v>&gt; 60</v>
      </c>
      <c r="AD54" s="4" t="str">
        <f>"&lt;= 90"</f>
        <v>&lt;= 90</v>
      </c>
      <c r="AE54" t="s">
        <v>12</v>
      </c>
      <c r="AG54" s="2" t="str">
        <f>"&gt;="&amp;TEXT($G52,"GG/MM/AAAA")</f>
        <v>&gt;=01/12/2017</v>
      </c>
      <c r="AH54" s="2" t="str">
        <f>"&lt;="&amp;TEXT($G53,"GG/MM/AAAA")</f>
        <v>&lt;=31/12/2017</v>
      </c>
      <c r="AJ54" s="4" t="str">
        <f>"&gt; 90"</f>
        <v>&gt; 90</v>
      </c>
      <c r="AK54" s="4" t="str">
        <f>"&lt;= 999999"</f>
        <v>&lt;= 999999</v>
      </c>
      <c r="AL54" t="s">
        <v>12</v>
      </c>
      <c r="AN54" s="2" t="str">
        <f>"&gt;="&amp;TEXT($G52,"GG/MM/AAAA")</f>
        <v>&gt;=01/12/2017</v>
      </c>
      <c r="AO54" s="2" t="str">
        <f>"&lt;="&amp;TEXT($G53,"GG/MM/AAAA")</f>
        <v>&lt;=31/12/2017</v>
      </c>
      <c r="AQ54" s="4" t="s">
        <v>14</v>
      </c>
      <c r="AS54" s="2" t="str">
        <f>"&gt;="&amp;TEXT($G52,"GG/MM/AAAA")</f>
        <v>&gt;=01/12/2017</v>
      </c>
      <c r="AT54" s="2" t="str">
        <f>"&lt;="&amp;TEXT($G53,"GG/MM/AAAA")</f>
        <v>&lt;=31/12/2017</v>
      </c>
    </row>
    <row r="56" spans="10:46" ht="12.75">
      <c r="J56" s="89"/>
      <c r="K56" s="89"/>
      <c r="L56" s="89"/>
      <c r="M56" s="89"/>
      <c r="O56" s="89"/>
      <c r="P56" s="89"/>
      <c r="Q56" s="89"/>
      <c r="R56" s="89"/>
      <c r="S56" s="89"/>
      <c r="T56" s="89"/>
      <c r="V56" s="89"/>
      <c r="W56" s="89"/>
      <c r="X56" s="89"/>
      <c r="Y56" s="89"/>
      <c r="Z56" s="89"/>
      <c r="AA56" s="89"/>
      <c r="AC56" s="89"/>
      <c r="AD56" s="89"/>
      <c r="AE56" s="89"/>
      <c r="AF56" s="89"/>
      <c r="AG56" s="89"/>
      <c r="AH56" s="89"/>
      <c r="AJ56" s="89"/>
      <c r="AK56" s="89"/>
      <c r="AL56" s="89"/>
      <c r="AM56" s="89"/>
      <c r="AN56" s="89"/>
      <c r="AO56" s="89"/>
      <c r="AQ56" s="89"/>
      <c r="AR56" s="89"/>
      <c r="AS56" s="89"/>
      <c r="AT56" s="89"/>
    </row>
    <row r="57" spans="11:46" ht="12.75">
      <c r="K57" s="3"/>
      <c r="L57" s="3"/>
      <c r="M57" s="3"/>
      <c r="R57" s="3"/>
      <c r="S57" s="3"/>
      <c r="T57" s="3"/>
      <c r="Y57" s="3"/>
      <c r="Z57" s="3"/>
      <c r="AA57" s="3"/>
      <c r="AF57" s="3"/>
      <c r="AG57" s="3"/>
      <c r="AH57" s="3"/>
      <c r="AM57" s="3"/>
      <c r="AN57" s="3"/>
      <c r="AO57" s="3"/>
      <c r="AR57" s="3"/>
      <c r="AS57" s="3"/>
      <c r="AT57" s="3"/>
    </row>
    <row r="58" spans="12:46" ht="12.75">
      <c r="L58" s="2"/>
      <c r="M58" s="2"/>
      <c r="O58" s="4"/>
      <c r="P58" s="4"/>
      <c r="S58" s="2"/>
      <c r="T58" s="2"/>
      <c r="V58" s="4"/>
      <c r="W58" s="4"/>
      <c r="Z58" s="2"/>
      <c r="AA58" s="2"/>
      <c r="AC58" s="4"/>
      <c r="AD58" s="4"/>
      <c r="AG58" s="2"/>
      <c r="AH58" s="2"/>
      <c r="AJ58" s="4"/>
      <c r="AK58" s="4"/>
      <c r="AN58" s="2"/>
      <c r="AO58" s="2"/>
      <c r="AQ58" s="4"/>
      <c r="AS58" s="2"/>
      <c r="AT58" s="2"/>
    </row>
    <row r="61" spans="10:46" ht="12.75">
      <c r="J61" s="89"/>
      <c r="K61" s="89"/>
      <c r="L61" s="89"/>
      <c r="M61" s="89"/>
      <c r="O61" s="89"/>
      <c r="P61" s="89"/>
      <c r="Q61" s="89"/>
      <c r="R61" s="89"/>
      <c r="S61" s="89"/>
      <c r="T61" s="89"/>
      <c r="V61" s="89"/>
      <c r="W61" s="89"/>
      <c r="X61" s="89"/>
      <c r="Y61" s="89"/>
      <c r="Z61" s="89"/>
      <c r="AA61" s="89"/>
      <c r="AC61" s="89"/>
      <c r="AD61" s="89"/>
      <c r="AE61" s="89"/>
      <c r="AF61" s="89"/>
      <c r="AG61" s="89"/>
      <c r="AH61" s="89"/>
      <c r="AJ61" s="89"/>
      <c r="AK61" s="89"/>
      <c r="AL61" s="89"/>
      <c r="AM61" s="89"/>
      <c r="AN61" s="89"/>
      <c r="AO61" s="89"/>
      <c r="AQ61" s="89"/>
      <c r="AR61" s="89"/>
      <c r="AS61" s="89"/>
      <c r="AT61" s="89"/>
    </row>
    <row r="62" spans="11:46" ht="12.75">
      <c r="K62" s="3"/>
      <c r="L62" s="3"/>
      <c r="M62" s="3"/>
      <c r="R62" s="3"/>
      <c r="S62" s="3"/>
      <c r="T62" s="3"/>
      <c r="Y62" s="3"/>
      <c r="Z62" s="3"/>
      <c r="AA62" s="3"/>
      <c r="AF62" s="3"/>
      <c r="AG62" s="3"/>
      <c r="AH62" s="3"/>
      <c r="AM62" s="3"/>
      <c r="AN62" s="3"/>
      <c r="AO62" s="3"/>
      <c r="AR62" s="3"/>
      <c r="AS62" s="3"/>
      <c r="AT62" s="3"/>
    </row>
    <row r="63" spans="12:46" ht="12.75">
      <c r="L63" s="2"/>
      <c r="M63" s="2"/>
      <c r="O63" s="4"/>
      <c r="P63" s="4"/>
      <c r="S63" s="2"/>
      <c r="T63" s="2"/>
      <c r="V63" s="4"/>
      <c r="W63" s="4"/>
      <c r="Z63" s="2"/>
      <c r="AA63" s="2"/>
      <c r="AC63" s="4"/>
      <c r="AD63" s="4"/>
      <c r="AG63" s="2"/>
      <c r="AH63" s="2"/>
      <c r="AJ63" s="4"/>
      <c r="AK63" s="4"/>
      <c r="AN63" s="2"/>
      <c r="AO63" s="2"/>
      <c r="AQ63" s="4"/>
      <c r="AS63" s="2"/>
      <c r="AT63" s="2"/>
    </row>
  </sheetData>
  <sheetProtection/>
  <mergeCells count="114">
    <mergeCell ref="V1:AA1"/>
    <mergeCell ref="O1:T1"/>
    <mergeCell ref="J1:M1"/>
    <mergeCell ref="AJ11:AO11"/>
    <mergeCell ref="AQ11:AT11"/>
    <mergeCell ref="J8:M8"/>
    <mergeCell ref="O8:T8"/>
    <mergeCell ref="AQ1:AT1"/>
    <mergeCell ref="AJ1:AO1"/>
    <mergeCell ref="AC1:AH1"/>
    <mergeCell ref="J6:M6"/>
    <mergeCell ref="O6:T6"/>
    <mergeCell ref="V6:AA6"/>
    <mergeCell ref="J20:M20"/>
    <mergeCell ref="O20:T20"/>
    <mergeCell ref="V20:AA20"/>
    <mergeCell ref="J16:M16"/>
    <mergeCell ref="O16:T16"/>
    <mergeCell ref="V16:AA16"/>
    <mergeCell ref="V8:AA8"/>
    <mergeCell ref="AC16:AH16"/>
    <mergeCell ref="AC20:AH20"/>
    <mergeCell ref="V12:AA12"/>
    <mergeCell ref="AC12:AH12"/>
    <mergeCell ref="AJ32:AO32"/>
    <mergeCell ref="AQ32:AT32"/>
    <mergeCell ref="AQ16:AT16"/>
    <mergeCell ref="AJ28:AO28"/>
    <mergeCell ref="AQ28:AT28"/>
    <mergeCell ref="V28:AA28"/>
    <mergeCell ref="AJ36:AO36"/>
    <mergeCell ref="AQ36:AT36"/>
    <mergeCell ref="AC8:AH8"/>
    <mergeCell ref="AC6:AH6"/>
    <mergeCell ref="AJ6:AO6"/>
    <mergeCell ref="AQ6:AT6"/>
    <mergeCell ref="AC11:AH11"/>
    <mergeCell ref="AJ20:AO20"/>
    <mergeCell ref="AQ20:AT20"/>
    <mergeCell ref="AJ16:AO16"/>
    <mergeCell ref="J24:M24"/>
    <mergeCell ref="O24:T24"/>
    <mergeCell ref="V31:AA31"/>
    <mergeCell ref="AC31:AH31"/>
    <mergeCell ref="AJ31:AO31"/>
    <mergeCell ref="AQ31:AT31"/>
    <mergeCell ref="AJ24:AO24"/>
    <mergeCell ref="AQ24:AT24"/>
    <mergeCell ref="J31:M31"/>
    <mergeCell ref="O31:T31"/>
    <mergeCell ref="J56:M56"/>
    <mergeCell ref="O56:T56"/>
    <mergeCell ref="V56:AA56"/>
    <mergeCell ref="AC56:AH56"/>
    <mergeCell ref="AJ56:AO56"/>
    <mergeCell ref="AQ56:AT56"/>
    <mergeCell ref="AJ52:AO52"/>
    <mergeCell ref="AQ52:AT52"/>
    <mergeCell ref="AJ40:AO40"/>
    <mergeCell ref="AQ40:AT40"/>
    <mergeCell ref="AJ51:AO51"/>
    <mergeCell ref="AQ51:AT51"/>
    <mergeCell ref="AJ48:AO48"/>
    <mergeCell ref="AQ48:AT48"/>
    <mergeCell ref="AJ44:AO44"/>
    <mergeCell ref="AQ44:AT44"/>
    <mergeCell ref="J61:M61"/>
    <mergeCell ref="O61:T61"/>
    <mergeCell ref="V61:AA61"/>
    <mergeCell ref="AC61:AH61"/>
    <mergeCell ref="AJ61:AO61"/>
    <mergeCell ref="AQ61:AT61"/>
    <mergeCell ref="AC28:AH28"/>
    <mergeCell ref="AJ12:AO12"/>
    <mergeCell ref="AQ12:AT12"/>
    <mergeCell ref="AJ8:AO8"/>
    <mergeCell ref="AQ8:AT8"/>
    <mergeCell ref="J12:M12"/>
    <mergeCell ref="O12:T12"/>
    <mergeCell ref="J11:M11"/>
    <mergeCell ref="O11:T11"/>
    <mergeCell ref="V11:AA11"/>
    <mergeCell ref="J36:M36"/>
    <mergeCell ref="O36:T36"/>
    <mergeCell ref="V36:AA36"/>
    <mergeCell ref="AC36:AH36"/>
    <mergeCell ref="V24:AA24"/>
    <mergeCell ref="AC24:AH24"/>
    <mergeCell ref="J32:M32"/>
    <mergeCell ref="O32:T32"/>
    <mergeCell ref="J28:M28"/>
    <mergeCell ref="O28:T28"/>
    <mergeCell ref="J48:M48"/>
    <mergeCell ref="O48:T48"/>
    <mergeCell ref="J40:M40"/>
    <mergeCell ref="O40:T40"/>
    <mergeCell ref="V40:AA40"/>
    <mergeCell ref="AC40:AH40"/>
    <mergeCell ref="V32:AA32"/>
    <mergeCell ref="AC32:AH32"/>
    <mergeCell ref="V51:AA51"/>
    <mergeCell ref="AC51:AH51"/>
    <mergeCell ref="J44:M44"/>
    <mergeCell ref="O44:T44"/>
    <mergeCell ref="V48:AA48"/>
    <mergeCell ref="AC48:AH48"/>
    <mergeCell ref="V44:AA44"/>
    <mergeCell ref="AC44:AH44"/>
    <mergeCell ref="J52:M52"/>
    <mergeCell ref="O52:T52"/>
    <mergeCell ref="J51:M51"/>
    <mergeCell ref="O51:T51"/>
    <mergeCell ref="V52:AA52"/>
    <mergeCell ref="AC52:AH52"/>
  </mergeCells>
  <printOptions/>
  <pageMargins left="0.75" right="0.75" top="1" bottom="1" header="0.5" footer="0.5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Kibernetes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Stocco</dc:creator>
  <cp:keywords/>
  <dc:description/>
  <cp:lastModifiedBy>volpi</cp:lastModifiedBy>
  <cp:lastPrinted>2015-10-09T09:04:22Z</cp:lastPrinted>
  <dcterms:created xsi:type="dcterms:W3CDTF">2010-10-05T11:28:07Z</dcterms:created>
  <dcterms:modified xsi:type="dcterms:W3CDTF">2017-04-26T08:37:15Z</dcterms:modified>
  <cp:category/>
  <cp:version/>
  <cp:contentType/>
  <cp:contentStatus/>
</cp:coreProperties>
</file>